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1685" windowHeight="9360" tabRatio="696" activeTab="0"/>
  </bookViews>
  <sheets>
    <sheet name="記入シート" sheetId="1" r:id="rId1"/>
    <sheet name="（例）記入シート" sheetId="2" r:id="rId2"/>
    <sheet name="印刷シート(Ａ４版)" sheetId="3" r:id="rId3"/>
    <sheet name="データシート" sheetId="4" r:id="rId4"/>
    <sheet name="（例）印刷シート" sheetId="5" r:id="rId5"/>
    <sheet name="（例）データシート" sheetId="6" r:id="rId6"/>
  </sheets>
  <externalReferences>
    <externalReference r:id="rId9"/>
  </externalReferences>
  <definedNames>
    <definedName name="_xlnm.Print_Area" localSheetId="4">'（例）印刷シート'!$A$1:$S$48</definedName>
    <definedName name="_xlnm.Print_Area" localSheetId="1">'（例）記入シート'!$A$1:$K$59</definedName>
    <definedName name="_xlnm.Print_Area" localSheetId="2">'印刷シート(Ａ４版)'!$A$1:$S$48</definedName>
    <definedName name="_xlnm.Print_Area" localSheetId="0">'記入シート'!$A$1:$K$58</definedName>
  </definedNames>
  <calcPr fullCalcOnLoad="1"/>
</workbook>
</file>

<file path=xl/sharedStrings.xml><?xml version="1.0" encoding="utf-8"?>
<sst xmlns="http://schemas.openxmlformats.org/spreadsheetml/2006/main" count="687" uniqueCount="257">
  <si>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</si>
  <si>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</si>
  <si>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</si>
  <si>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</si>
  <si>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</si>
  <si>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</si>
  <si>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</si>
  <si>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</si>
  <si>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</si>
  <si>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</si>
  <si>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</si>
  <si>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</si>
  <si>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</si>
  <si>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</si>
  <si>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</si>
  <si>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</si>
  <si>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</si>
  <si>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連絡先</t>
  </si>
  <si>
    <t>郵便番号</t>
  </si>
  <si>
    <t>番号のみを入力してください。（例　300-1111)</t>
  </si>
  <si>
    <t>住所</t>
  </si>
  <si>
    <t>連絡用電話番号</t>
  </si>
  <si>
    <t>緊急連絡ができる番号（できるだけ携帯電話）を市外局番より入力してください。</t>
  </si>
  <si>
    <t>グループ数</t>
  </si>
  <si>
    <t>Ａ</t>
  </si>
  <si>
    <t>Ｂ</t>
  </si>
  <si>
    <t>Ｃ</t>
  </si>
  <si>
    <t>楽器編成</t>
  </si>
  <si>
    <t>フルート</t>
  </si>
  <si>
    <t>オーボエ</t>
  </si>
  <si>
    <t>クラリネット</t>
  </si>
  <si>
    <t>サクソフォン</t>
  </si>
  <si>
    <t>ファゴット</t>
  </si>
  <si>
    <t>トランペット</t>
  </si>
  <si>
    <t>ホルン</t>
  </si>
  <si>
    <t>トロンボーン</t>
  </si>
  <si>
    <t>ユーフォニアム</t>
  </si>
  <si>
    <t>チューバ</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</si>
  <si>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</si>
  <si>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</si>
  <si>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</si>
  <si>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</si>
  <si>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</si>
  <si>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</si>
  <si>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</si>
  <si>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</si>
  <si>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</si>
  <si>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</si>
  <si>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</si>
  <si>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</si>
  <si>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</si>
  <si>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</si>
  <si>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</si>
  <si>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</si>
  <si>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</si>
  <si>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</si>
  <si>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</si>
  <si>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</si>
  <si>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</si>
  <si>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</si>
  <si>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</si>
  <si>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</si>
  <si>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</si>
  <si>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EH</t>
  </si>
  <si>
    <t>Cl</t>
  </si>
  <si>
    <t>Eb.Cl</t>
  </si>
  <si>
    <t>A.Cl</t>
  </si>
  <si>
    <t>B.Cl</t>
  </si>
  <si>
    <t>CA.Cl</t>
  </si>
  <si>
    <t>CB.Cl</t>
  </si>
  <si>
    <t>Sx</t>
  </si>
  <si>
    <t>S.Sx</t>
  </si>
  <si>
    <t>A.Sx</t>
  </si>
  <si>
    <t>T.Sx</t>
  </si>
  <si>
    <t>B.Sx</t>
  </si>
  <si>
    <t>Fg</t>
  </si>
  <si>
    <t>C.Fg</t>
  </si>
  <si>
    <t>Tp</t>
  </si>
  <si>
    <t>P.Tp</t>
  </si>
  <si>
    <t>Cor</t>
  </si>
  <si>
    <t>Eb.Cor</t>
  </si>
  <si>
    <t>FH</t>
  </si>
  <si>
    <t>Hr</t>
  </si>
  <si>
    <t>A.Hr</t>
  </si>
  <si>
    <t>Tb</t>
  </si>
  <si>
    <t>Eu</t>
  </si>
  <si>
    <t>Br</t>
  </si>
  <si>
    <t>Tu</t>
  </si>
  <si>
    <t>Bs</t>
  </si>
  <si>
    <t>SB</t>
  </si>
  <si>
    <t>Per</t>
  </si>
  <si>
    <t>演奏者２</t>
  </si>
  <si>
    <t>演奏者３</t>
  </si>
  <si>
    <t>演奏者４</t>
  </si>
  <si>
    <t>演奏者５</t>
  </si>
  <si>
    <t>演奏者６</t>
  </si>
  <si>
    <t>演奏者７</t>
  </si>
  <si>
    <t>演奏者８</t>
  </si>
  <si>
    <t>演奏時間</t>
  </si>
  <si>
    <t>あり</t>
  </si>
  <si>
    <t>なし</t>
  </si>
  <si>
    <t>参加部門</t>
  </si>
  <si>
    <t>の部</t>
  </si>
  <si>
    <t>編　成</t>
  </si>
  <si>
    <t>(Ａ)</t>
  </si>
  <si>
    <t>曲　名</t>
  </si>
  <si>
    <t>参　加</t>
  </si>
  <si>
    <t>グループ</t>
  </si>
  <si>
    <t>（円）×</t>
  </si>
  <si>
    <t>（グループ）</t>
  </si>
  <si>
    <t>＝</t>
  </si>
  <si>
    <t>円</t>
  </si>
  <si>
    <t>負担金</t>
  </si>
  <si>
    <t>個　人</t>
  </si>
  <si>
    <t>（人）</t>
  </si>
  <si>
    <t>送　　　料</t>
  </si>
  <si>
    <t>合　　　計</t>
  </si>
  <si>
    <t>連　絡</t>
  </si>
  <si>
    <t>〒</t>
  </si>
  <si>
    <t>責任者</t>
  </si>
  <si>
    <t>電話</t>
  </si>
  <si>
    <t>上記のとおり申し込みます</t>
  </si>
  <si>
    <t>月</t>
  </si>
  <si>
    <t>日</t>
  </si>
  <si>
    <t>提出期日は書き入れてください。</t>
  </si>
  <si>
    <t>茨城県吹奏楽連盟理事長　　黒澤　啓光　殿</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</si>
  <si>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</si>
  <si>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</si>
  <si>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</si>
  <si>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</si>
  <si>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</si>
  <si>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</si>
  <si>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</si>
  <si>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</si>
  <si>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</si>
  <si>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</si>
  <si>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</si>
  <si>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</si>
  <si>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</si>
  <si>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</si>
  <si>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</si>
  <si>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</si>
  <si>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</si>
  <si>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</si>
  <si>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</si>
  <si>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</si>
  <si>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</si>
  <si>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</si>
  <si>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</si>
  <si>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半角英数で入力　　いらない場合は”0”を入力してください。</t>
  </si>
  <si>
    <t>グループ</t>
  </si>
  <si>
    <t>中学校</t>
  </si>
  <si>
    <t>高等学校</t>
  </si>
  <si>
    <t>県東</t>
  </si>
  <si>
    <t>県南</t>
  </si>
  <si>
    <t>県西</t>
  </si>
  <si>
    <t>県北</t>
  </si>
  <si>
    <t>中央</t>
  </si>
  <si>
    <t>氏名
掲載</t>
  </si>
  <si>
    <t>○</t>
  </si>
  <si>
    <t>×</t>
  </si>
  <si>
    <t>部門</t>
  </si>
  <si>
    <t>演奏者・パート
氏名掲載</t>
  </si>
  <si>
    <t>パート</t>
  </si>
  <si>
    <t>郵便物・宅配便が届くように詳しく入力してください。</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</si>
  <si>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</si>
  <si>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</si>
  <si>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</si>
  <si>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</si>
  <si>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</si>
  <si>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</si>
  <si>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</si>
  <si>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</si>
  <si>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</si>
  <si>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自動的に数字が入ります。</t>
  </si>
  <si>
    <t>参加申込（記入シート）</t>
  </si>
  <si>
    <t>平成24年度　第47回茨城県アンサンブルコンテスト各地区大会</t>
  </si>
  <si>
    <t>部門を選択してください。</t>
  </si>
  <si>
    <t>出場地区</t>
  </si>
  <si>
    <t>出場する地区を選択してください。</t>
  </si>
  <si>
    <t>県大会出場の意志</t>
  </si>
  <si>
    <t>地区大会</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</si>
  <si>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</si>
  <si>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</si>
  <si>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</si>
  <si>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</si>
  <si>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</si>
  <si>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平成24年度　第47回茨城県アンサンブルコンテスト中央地区大会</t>
  </si>
  <si>
    <t>県大会出場意志</t>
  </si>
  <si>
    <t>出場
地区</t>
  </si>
  <si>
    <t>県大会意志</t>
  </si>
  <si>
    <t>平成24年</t>
  </si>
  <si>
    <t>出場地区大会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</si>
  <si>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</si>
  <si>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参加申込（記入シート）</t>
  </si>
  <si>
    <t>水戸市立安紺中学校</t>
  </si>
  <si>
    <t>みとしりつあんこんちゅうがっこう</t>
  </si>
  <si>
    <t>自動的に数字が入ります。</t>
  </si>
  <si>
    <t>吹連　太郎</t>
  </si>
  <si>
    <t>310-0054</t>
  </si>
  <si>
    <t>水戸市愛宕町４－１</t>
  </si>
  <si>
    <t>090-1234-5678</t>
  </si>
  <si>
    <t>バス</t>
  </si>
  <si>
    <t>自家用車　１</t>
  </si>
  <si>
    <t>トラック</t>
  </si>
  <si>
    <t>４ｔ　１</t>
  </si>
  <si>
    <t>六重奏</t>
  </si>
  <si>
    <t>小組曲第２番より　Ⅰ．春の歌</t>
  </si>
  <si>
    <t>金管五重奏曲第３番より　第１楽章</t>
  </si>
  <si>
    <t>組曲「動物の謝肉祭」より　化石，水族館，終曲</t>
  </si>
  <si>
    <t>しょうくみきょくだいにばんより　いち　はるのうた</t>
  </si>
  <si>
    <t>きんかんごじゅうそうきょくだいさんばんより　だいいちがくしょう</t>
  </si>
  <si>
    <t>くみきょく「どうぶつのしゃにんくさい」より　かせき，すいぞくかん，しゅうきょく</t>
  </si>
  <si>
    <t>Miniature Suite No.2</t>
  </si>
  <si>
    <t>Quintet No.3 for Brass Quintet</t>
  </si>
  <si>
    <t>Le Carnaval Des Animaux</t>
  </si>
  <si>
    <t>アルビージ</t>
  </si>
  <si>
    <t>エヴァルド</t>
  </si>
  <si>
    <t>サン＝サーンス</t>
  </si>
  <si>
    <t>あるびーじ</t>
  </si>
  <si>
    <t>えばるど</t>
  </si>
  <si>
    <t>さん＝さーんす</t>
  </si>
  <si>
    <t>Abelard Albisi</t>
  </si>
  <si>
    <t>Victor Ewald</t>
  </si>
  <si>
    <t>Camille Saint-Saens</t>
  </si>
  <si>
    <t>なし</t>
  </si>
  <si>
    <t>山田　太郎</t>
  </si>
  <si>
    <t>やまだ　たろう</t>
  </si>
  <si>
    <t>YAMADA　Taro</t>
  </si>
  <si>
    <t>吹連　次郎</t>
  </si>
  <si>
    <t>○</t>
  </si>
  <si>
    <t>連盟　太郎</t>
  </si>
  <si>
    <t>吹奏　太郎</t>
  </si>
  <si>
    <t>吹連　三郎</t>
  </si>
  <si>
    <t>×</t>
  </si>
  <si>
    <t>連盟　次郎</t>
  </si>
  <si>
    <t>吹奏　次郎</t>
  </si>
  <si>
    <t>吹連　四郎</t>
  </si>
  <si>
    <t>連盟　三郎</t>
  </si>
  <si>
    <t>吹奏　三郎</t>
  </si>
  <si>
    <t>連盟　四郎</t>
  </si>
  <si>
    <t>吹奏　四郎</t>
  </si>
  <si>
    <t>連盟　五郎</t>
  </si>
  <si>
    <t>吹奏　五郎</t>
  </si>
  <si>
    <t>吹奏　六郎</t>
  </si>
  <si>
    <t>○</t>
  </si>
  <si>
    <t>×</t>
  </si>
  <si>
    <t>バス</t>
  </si>
  <si>
    <t>トラック</t>
  </si>
  <si>
    <t>平成24年</t>
  </si>
  <si>
    <t>水戸市立安紺中学校長</t>
  </si>
  <si>
    <t>茨　城　太　郎</t>
  </si>
  <si>
    <t>パート</t>
  </si>
  <si>
    <t>バス</t>
  </si>
  <si>
    <t>トラック</t>
  </si>
  <si>
    <t>（ＳＡＭＰＬＥ）</t>
  </si>
  <si>
    <r>
      <t>このシートを入力後，ファイルを</t>
    </r>
    <r>
      <rPr>
        <b/>
        <sz val="16"/>
        <color indexed="10"/>
        <rFont val="ＭＳ Ｐゴシック"/>
        <family val="3"/>
      </rPr>
      <t>中央地区事務局（ibasuichuuou@gmail.com）</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</si>
</sst>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s>
  <fonts count="71">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6"/>
      <name val="ＭＳ Ｐ明朝"/>
      <family val="1"/>
    </font>
    <font>
      <sz val="11"/>
      <name val="ＭＳ 明朝"/>
      <family val="1"/>
    </font>
    <font>
      <sz val="10"/>
      <name val="ＭＳ Ｐ明朝"/>
      <family val="1"/>
    </font>
    <font>
      <sz val="8"/>
      <name val="ＭＳ Ｐ明朝"/>
      <family val="1"/>
    </font>
    <font>
      <sz val="9"/>
      <name val="ＭＳ 明朝"/>
      <family val="1"/>
    </font>
    <font>
      <sz val="11"/>
      <name val="ＭＳ Ｐ明朝"/>
      <family val="1"/>
    </font>
    <font>
      <sz val="12"/>
      <name val="ＭＳ Ｐ明朝"/>
      <family val="1"/>
    </font>
    <font>
      <sz val="8"/>
      <name val="ＭＳ 明朝"/>
      <family val="1"/>
    </font>
    <font>
      <sz val="9"/>
      <name val="ＭＳ Ｐ明朝"/>
      <family val="1"/>
    </font>
    <font>
      <sz val="10"/>
      <name val="ＭＳ ゴシック"/>
      <family val="3"/>
    </font>
    <font>
      <sz val="11"/>
      <name val="ＭＳ ゴシック"/>
      <family val="3"/>
    </font>
    <font>
      <b/>
      <sz val="18"/>
      <color indexed="52"/>
      <name val="ＭＳ Ｐゴシック"/>
      <family val="3"/>
    </font>
    <font>
      <b/>
      <sz val="8"/>
      <color indexed="10"/>
      <name val="ＭＳ Ｐゴシック"/>
      <family val="3"/>
    </font>
    <font>
      <sz val="11"/>
      <name val="HG正楷書体-PRO"/>
      <family val="4"/>
    </font>
    <font>
      <sz val="10"/>
      <color indexed="39"/>
      <name val="ＭＳ Ｐゴシック"/>
      <family val="3"/>
    </font>
    <font>
      <u val="single"/>
      <sz val="10"/>
      <color indexed="39"/>
      <name val="ＭＳ Ｐゴシック"/>
      <family val="3"/>
    </font>
    <font>
      <b/>
      <sz val="16"/>
      <color indexed="8"/>
      <name val="ＭＳ Ｐゴシック"/>
      <family val="3"/>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sz val="16"/>
      <color indexed="8"/>
      <name val="ＭＳ Ｐゴシック"/>
      <family val="3"/>
    </font>
    <font>
      <b/>
      <sz val="10.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theme="3"/>
      <name val="ＭＳ Ｐゴシック"/>
      <family val="3"/>
    </font>
    <font>
      <b/>
      <sz val="16"/>
      <color theme="1"/>
      <name val="ＭＳ Ｐゴシック"/>
      <family val="3"/>
    </font>
    <font>
      <b/>
      <i/>
      <sz val="16"/>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gray125">
        <fgColor indexed="41"/>
        <bgColor indexed="9"/>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hair"/>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style="thin"/>
    </border>
    <border>
      <left>
        <color indexed="63"/>
      </left>
      <right>
        <color indexed="63"/>
      </right>
      <top style="hair"/>
      <bottom style="thin"/>
    </border>
    <border>
      <left>
        <color indexed="63"/>
      </left>
      <right>
        <color indexed="63"/>
      </right>
      <top style="thin"/>
      <bottom style="thin"/>
    </border>
    <border>
      <left style="hair"/>
      <right>
        <color indexed="63"/>
      </right>
      <top>
        <color indexed="63"/>
      </top>
      <bottom>
        <color indexed="63"/>
      </bottom>
    </border>
    <border>
      <left>
        <color indexed="63"/>
      </left>
      <right style="medium"/>
      <top style="thin"/>
      <bottom style="thin"/>
    </border>
    <border>
      <left style="medium"/>
      <right>
        <color indexed="63"/>
      </right>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medium"/>
    </border>
    <border>
      <left style="medium"/>
      <right style="medium"/>
      <top>
        <color indexed="63"/>
      </top>
      <bottom style="medium"/>
    </border>
    <border>
      <left style="thin"/>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hair"/>
    </border>
    <border>
      <left>
        <color indexed="63"/>
      </left>
      <right style="medium"/>
      <top style="hair"/>
      <bottom style="hair"/>
    </border>
    <border>
      <left style="thin"/>
      <right style="medium"/>
      <top style="thin"/>
      <bottom style="thin"/>
    </border>
    <border>
      <left style="medium"/>
      <right style="thin"/>
      <top>
        <color indexed="63"/>
      </top>
      <bottom style="medium"/>
    </border>
    <border>
      <left style="thin"/>
      <right style="medium"/>
      <top>
        <color indexed="63"/>
      </top>
      <bottom style="mediu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right style="thin"/>
      <top style="medium"/>
      <bottom style="thin"/>
    </border>
    <border>
      <left style="thin"/>
      <right style="medium"/>
      <top style="medium"/>
      <bottom style="thin"/>
    </border>
    <border>
      <left style="medium"/>
      <right style="thin"/>
      <top style="thin"/>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thin"/>
      <bottom>
        <color indexed="63"/>
      </bottom>
    </border>
    <border>
      <left style="medium"/>
      <right style="thin"/>
      <top>
        <color indexed="63"/>
      </top>
      <bottom style="thin"/>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medium"/>
      <top style="hair"/>
      <bottom>
        <color indexed="63"/>
      </bottom>
    </border>
    <border>
      <left>
        <color indexed="63"/>
      </left>
      <right style="medium"/>
      <top style="medium"/>
      <bottom>
        <color indexed="63"/>
      </bottom>
    </border>
    <border>
      <left style="thin"/>
      <right>
        <color indexed="63"/>
      </right>
      <top style="hair"/>
      <bottom style="thin"/>
    </border>
    <border>
      <left>
        <color indexed="63"/>
      </left>
      <right style="medium"/>
      <top style="hair"/>
      <bottom style="thin"/>
    </border>
    <border>
      <left>
        <color indexed="63"/>
      </left>
      <right style="medium"/>
      <top style="medium"/>
      <bottom style="medium"/>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style="thin"/>
    </border>
    <border>
      <left style="thin"/>
      <right>
        <color indexed="63"/>
      </right>
      <top style="medium"/>
      <bottom style="thin"/>
    </border>
    <border>
      <left>
        <color indexed="63"/>
      </left>
      <right style="hair"/>
      <top>
        <color indexed="63"/>
      </top>
      <bottom>
        <color indexed="63"/>
      </bottom>
    </border>
    <border>
      <left style="medium"/>
      <right style="medium"/>
      <top style="medium"/>
      <bottom style="hair"/>
    </border>
    <border>
      <left style="medium"/>
      <right style="medium"/>
      <top style="medium"/>
      <bottom>
        <color indexed="63"/>
      </bottom>
    </border>
    <border>
      <left style="medium"/>
      <right style="medium"/>
      <top>
        <color indexed="63"/>
      </top>
      <bottom style="thin"/>
    </border>
    <border>
      <left style="medium"/>
      <right style="medium"/>
      <top style="thin"/>
      <bottom style="hair"/>
    </border>
    <border>
      <left style="medium"/>
      <right style="medium"/>
      <top style="thin"/>
      <bottom>
        <color indexed="63"/>
      </bottom>
    </border>
    <border>
      <left style="medium"/>
      <right style="medium"/>
      <top style="hair"/>
      <bottom style="thin"/>
    </border>
    <border>
      <left style="medium"/>
      <right style="medium"/>
      <top style="hair"/>
      <bottom style="medium"/>
    </border>
    <border>
      <left style="medium"/>
      <right>
        <color indexed="63"/>
      </right>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hair"/>
      <bottom>
        <color indexed="63"/>
      </bottom>
    </border>
    <border>
      <left style="medium"/>
      <right style="medium"/>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481">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6" fillId="33" borderId="10" xfId="0" applyFont="1" applyFill="1" applyBorder="1" applyAlignment="1">
      <alignment vertical="center"/>
    </xf>
    <xf numFmtId="0" fontId="7" fillId="33" borderId="0" xfId="0" applyFont="1" applyFill="1" applyAlignment="1">
      <alignment vertical="center"/>
    </xf>
    <xf numFmtId="0" fontId="6" fillId="33" borderId="11" xfId="0" applyFont="1" applyFill="1" applyBorder="1" applyAlignment="1">
      <alignment vertical="center"/>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178" fontId="6" fillId="0" borderId="0" xfId="0" applyNumberFormat="1" applyFont="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0" fontId="20" fillId="33" borderId="0" xfId="0" applyFont="1" applyFill="1" applyAlignment="1">
      <alignment horizontal="center" vertical="center"/>
    </xf>
    <xf numFmtId="0" fontId="21" fillId="33" borderId="0" xfId="0" applyFont="1" applyFill="1" applyAlignment="1">
      <alignment vertical="center"/>
    </xf>
    <xf numFmtId="0" fontId="8" fillId="0" borderId="0" xfId="0" applyFont="1" applyAlignment="1" applyProtection="1">
      <alignment vertical="center"/>
      <protection hidden="1"/>
    </xf>
    <xf numFmtId="0" fontId="9" fillId="0" borderId="0" xfId="0" applyFont="1" applyAlignment="1" applyProtection="1">
      <alignment vertical="center" shrinkToFit="1"/>
      <protection hidden="1"/>
    </xf>
    <xf numFmtId="0" fontId="9" fillId="0" borderId="0" xfId="0" applyFont="1" applyAlignment="1" applyProtection="1">
      <alignment vertical="center" shrinkToFit="1"/>
      <protection locked="0"/>
    </xf>
    <xf numFmtId="0" fontId="10" fillId="0" borderId="12" xfId="0" applyFont="1" applyBorder="1" applyAlignment="1" applyProtection="1">
      <alignment vertical="center"/>
      <protection hidden="1"/>
    </xf>
    <xf numFmtId="0" fontId="10" fillId="0" borderId="13" xfId="0" applyFont="1" applyBorder="1" applyAlignment="1" applyProtection="1">
      <alignment vertical="center"/>
      <protection hidden="1"/>
    </xf>
    <xf numFmtId="0" fontId="1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1" fillId="0" borderId="14" xfId="0" applyFont="1" applyBorder="1" applyAlignment="1" applyProtection="1">
      <alignment vertical="center"/>
      <protection hidden="1"/>
    </xf>
    <xf numFmtId="0" fontId="12" fillId="0" borderId="15" xfId="0" applyFont="1" applyBorder="1" applyAlignment="1" applyProtection="1">
      <alignment horizontal="right" vertical="center" shrinkToFit="1"/>
      <protection hidden="1"/>
    </xf>
    <xf numFmtId="0" fontId="13" fillId="0" borderId="0" xfId="0" applyFont="1" applyAlignment="1" applyProtection="1">
      <alignment horizontal="center" vertical="center" shrinkToFit="1"/>
      <protection locked="0"/>
    </xf>
    <xf numFmtId="179" fontId="8" fillId="0" borderId="16" xfId="0" applyNumberFormat="1" applyFont="1" applyBorder="1" applyAlignment="1" applyProtection="1">
      <alignment vertical="center" shrinkToFit="1"/>
      <protection hidden="1"/>
    </xf>
    <xf numFmtId="0" fontId="12"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17" xfId="0" applyFont="1" applyBorder="1" applyAlignment="1" applyProtection="1">
      <alignment vertical="center"/>
      <protection hidden="1"/>
    </xf>
    <xf numFmtId="0" fontId="8" fillId="0" borderId="18" xfId="0" applyFont="1" applyBorder="1" applyAlignment="1" applyProtection="1">
      <alignment horizontal="right" vertical="center" shrinkToFit="1"/>
      <protection hidden="1"/>
    </xf>
    <xf numFmtId="0" fontId="16" fillId="0" borderId="0" xfId="0" applyFont="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hidden="1"/>
    </xf>
    <xf numFmtId="0" fontId="17" fillId="0" borderId="16" xfId="0" applyFont="1" applyBorder="1" applyAlignment="1" applyProtection="1">
      <alignment horizontal="left" vertical="center"/>
      <protection hidden="1"/>
    </xf>
    <xf numFmtId="0" fontId="17" fillId="0" borderId="0" xfId="0" applyFont="1" applyAlignment="1" applyProtection="1">
      <alignment horizontal="left" vertical="center"/>
      <protection locked="0"/>
    </xf>
    <xf numFmtId="0" fontId="8" fillId="0" borderId="20" xfId="0" applyFont="1" applyBorder="1" applyAlignment="1" applyProtection="1">
      <alignment horizontal="center" vertical="center"/>
      <protection hidden="1"/>
    </xf>
    <xf numFmtId="0" fontId="10" fillId="0" borderId="21" xfId="0" applyFont="1" applyBorder="1" applyAlignment="1" applyProtection="1">
      <alignment horizontal="right" vertical="center"/>
      <protection hidden="1"/>
    </xf>
    <xf numFmtId="0" fontId="10" fillId="0" borderId="21" xfId="0" applyFont="1" applyBorder="1" applyAlignment="1" applyProtection="1">
      <alignment horizontal="center" vertical="center"/>
      <protection hidden="1"/>
    </xf>
    <xf numFmtId="0" fontId="10" fillId="0" borderId="0" xfId="0" applyFont="1" applyAlignment="1" applyProtection="1">
      <alignment horizontal="left" vertical="center" indent="1"/>
      <protection locked="0"/>
    </xf>
    <xf numFmtId="0" fontId="8" fillId="0" borderId="22" xfId="0" applyFont="1" applyBorder="1" applyAlignment="1" applyProtection="1">
      <alignment horizontal="center" vertical="center"/>
      <protection hidden="1"/>
    </xf>
    <xf numFmtId="0" fontId="10" fillId="0" borderId="23" xfId="0" applyFont="1" applyBorder="1" applyAlignment="1" applyProtection="1" quotePrefix="1">
      <alignment horizontal="right" vertical="center"/>
      <protection hidden="1"/>
    </xf>
    <xf numFmtId="0" fontId="10" fillId="0" borderId="24" xfId="0" applyFont="1" applyBorder="1" applyAlignment="1" applyProtection="1">
      <alignment horizontal="center" vertical="center"/>
      <protection hidden="1"/>
    </xf>
    <xf numFmtId="0" fontId="10" fillId="0" borderId="23" xfId="0" applyFont="1" applyBorder="1" applyAlignment="1" applyProtection="1">
      <alignment horizontal="right" vertical="center"/>
      <protection hidden="1"/>
    </xf>
    <xf numFmtId="0" fontId="10" fillId="0" borderId="23" xfId="0" applyFont="1" applyBorder="1" applyAlignment="1" applyProtection="1">
      <alignment vertical="center"/>
      <protection hidden="1"/>
    </xf>
    <xf numFmtId="0" fontId="10" fillId="0" borderId="24" xfId="0" applyFont="1" applyBorder="1" applyAlignment="1" applyProtection="1">
      <alignment vertical="center"/>
      <protection hidden="1"/>
    </xf>
    <xf numFmtId="183" fontId="10" fillId="0" borderId="25" xfId="0" applyNumberFormat="1" applyFont="1" applyBorder="1" applyAlignment="1" applyProtection="1">
      <alignment horizontal="right" vertical="center"/>
      <protection hidden="1"/>
    </xf>
    <xf numFmtId="0" fontId="8" fillId="0" borderId="26" xfId="0" applyFont="1" applyBorder="1" applyAlignment="1" applyProtection="1">
      <alignment vertical="center"/>
      <protection hidden="1"/>
    </xf>
    <xf numFmtId="0" fontId="10" fillId="0" borderId="27" xfId="0" applyFont="1" applyBorder="1" applyAlignment="1" applyProtection="1">
      <alignment vertical="center"/>
      <protection hidden="1"/>
    </xf>
    <xf numFmtId="0" fontId="10" fillId="0" borderId="0" xfId="0" applyFont="1" applyAlignment="1" applyProtection="1">
      <alignment horizontal="center" vertical="center"/>
      <protection locked="0"/>
    </xf>
    <xf numFmtId="0" fontId="8" fillId="0" borderId="28" xfId="0" applyFont="1" applyBorder="1" applyAlignment="1" applyProtection="1">
      <alignment horizontal="center" vertical="top" shrinkToFit="1"/>
      <protection hidden="1"/>
    </xf>
    <xf numFmtId="0" fontId="18" fillId="0" borderId="14" xfId="0" applyFont="1" applyBorder="1" applyAlignment="1" applyProtection="1">
      <alignment vertical="center"/>
      <protection hidden="1"/>
    </xf>
    <xf numFmtId="0" fontId="18" fillId="0" borderId="26" xfId="0" applyFont="1" applyBorder="1" applyAlignment="1" applyProtection="1">
      <alignment horizontal="center" vertical="center"/>
      <protection hidden="1"/>
    </xf>
    <xf numFmtId="0" fontId="19"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22" fillId="0" borderId="0" xfId="0" applyFont="1" applyAlignment="1" applyProtection="1">
      <alignment horizontal="right" vertical="center"/>
      <protection hidden="1"/>
    </xf>
    <xf numFmtId="184" fontId="19" fillId="0" borderId="0" xfId="0" applyNumberFormat="1" applyFont="1" applyAlignment="1" applyProtection="1">
      <alignment horizontal="center" vertical="center"/>
      <protection hidden="1"/>
    </xf>
    <xf numFmtId="0" fontId="22" fillId="0" borderId="26" xfId="0" applyFont="1" applyBorder="1" applyAlignment="1" applyProtection="1">
      <alignment horizontal="center" vertical="center"/>
      <protection hidden="1"/>
    </xf>
    <xf numFmtId="185" fontId="19" fillId="0" borderId="26" xfId="0" applyNumberFormat="1" applyFont="1" applyBorder="1" applyAlignment="1" applyProtection="1">
      <alignment horizontal="center" vertical="center"/>
      <protection hidden="1"/>
    </xf>
    <xf numFmtId="185" fontId="19" fillId="0" borderId="0" xfId="0" applyNumberFormat="1" applyFont="1" applyAlignment="1" applyProtection="1">
      <alignment vertical="center"/>
      <protection locked="0"/>
    </xf>
    <xf numFmtId="0" fontId="23" fillId="0" borderId="0" xfId="0" applyFont="1" applyAlignment="1">
      <alignment vertical="center"/>
    </xf>
    <xf numFmtId="0" fontId="18" fillId="0" borderId="29"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7" fillId="0" borderId="29" xfId="0" applyFont="1" applyBorder="1" applyAlignment="1" applyProtection="1">
      <alignment vertical="center"/>
      <protection hidden="1"/>
    </xf>
    <xf numFmtId="0" fontId="18" fillId="0" borderId="29" xfId="0" applyFont="1" applyBorder="1" applyAlignment="1" applyProtection="1">
      <alignment vertical="center"/>
      <protection hidden="1"/>
    </xf>
    <xf numFmtId="0" fontId="18" fillId="0" borderId="0" xfId="0" applyFont="1" applyAlignment="1" applyProtection="1">
      <alignment vertical="center"/>
      <protection hidden="1"/>
    </xf>
    <xf numFmtId="0" fontId="8" fillId="0" borderId="31"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locked="0"/>
    </xf>
    <xf numFmtId="0" fontId="8" fillId="0" borderId="29" xfId="0" applyFont="1" applyBorder="1" applyAlignment="1" applyProtection="1">
      <alignment vertical="center"/>
      <protection hidden="1"/>
    </xf>
    <xf numFmtId="0" fontId="8" fillId="0" borderId="32" xfId="0" applyFont="1" applyBorder="1" applyAlignment="1" applyProtection="1">
      <alignment vertical="center"/>
      <protection hidden="1"/>
    </xf>
    <xf numFmtId="0" fontId="8" fillId="0" borderId="33" xfId="0" applyFont="1" applyBorder="1" applyAlignment="1" applyProtection="1">
      <alignment vertical="center"/>
      <protection hidden="1"/>
    </xf>
    <xf numFmtId="0" fontId="8" fillId="0" borderId="34" xfId="0" applyFont="1" applyBorder="1" applyAlignment="1" applyProtection="1">
      <alignment vertical="center"/>
      <protection hidden="1"/>
    </xf>
    <xf numFmtId="0" fontId="8" fillId="0" borderId="35" xfId="0" applyFont="1" applyBorder="1" applyAlignment="1" applyProtection="1">
      <alignmen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0" fillId="0" borderId="11"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0" fillId="0" borderId="39" xfId="0" applyFont="1" applyBorder="1" applyAlignment="1" applyProtection="1">
      <alignment horizontal="center" vertical="center" wrapText="1"/>
      <protection hidden="1"/>
    </xf>
    <xf numFmtId="0" fontId="0" fillId="0" borderId="40" xfId="0" applyFont="1" applyBorder="1" applyAlignment="1" applyProtection="1">
      <alignment horizontal="center" vertical="center" wrapText="1"/>
      <protection hidden="1"/>
    </xf>
    <xf numFmtId="0" fontId="0" fillId="0" borderId="30" xfId="0" applyFont="1" applyBorder="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6" fillId="33" borderId="41" xfId="0" applyFont="1" applyFill="1" applyBorder="1" applyAlignment="1">
      <alignment vertical="center"/>
    </xf>
    <xf numFmtId="0" fontId="7" fillId="0" borderId="0" xfId="0" applyFont="1" applyAlignment="1" applyProtection="1">
      <alignment horizontal="center" vertical="center" shrinkToFit="1"/>
      <protection hidden="1"/>
    </xf>
    <xf numFmtId="0" fontId="14" fillId="0" borderId="42" xfId="0" applyFont="1" applyBorder="1" applyAlignment="1" applyProtection="1">
      <alignment horizontal="center" vertical="center" shrinkToFit="1"/>
      <protection hidden="1"/>
    </xf>
    <xf numFmtId="0" fontId="6" fillId="33" borderId="0" xfId="0" applyFont="1" applyFill="1" applyBorder="1" applyAlignment="1">
      <alignment vertical="center"/>
    </xf>
    <xf numFmtId="0" fontId="10" fillId="0" borderId="24" xfId="0" applyFont="1" applyBorder="1" applyAlignment="1" applyProtection="1" quotePrefix="1">
      <alignment horizontal="right" vertical="center"/>
      <protection hidden="1"/>
    </xf>
    <xf numFmtId="0" fontId="10" fillId="0" borderId="24" xfId="0" applyFont="1" applyBorder="1" applyAlignment="1" applyProtection="1">
      <alignment horizontal="right" vertical="center"/>
      <protection hidden="1"/>
    </xf>
    <xf numFmtId="0" fontId="18" fillId="0" borderId="0" xfId="0" applyFont="1" applyBorder="1" applyAlignment="1" applyProtection="1">
      <alignment horizontal="center" vertical="center"/>
      <protection hidden="1"/>
    </xf>
    <xf numFmtId="0" fontId="10"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16"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left" vertical="center"/>
      <protection hidden="1"/>
    </xf>
    <xf numFmtId="0" fontId="10" fillId="0" borderId="0" xfId="0" applyFont="1" applyBorder="1" applyAlignment="1" applyProtection="1">
      <alignment horizontal="left" vertical="center" indent="1"/>
      <protection hidden="1"/>
    </xf>
    <xf numFmtId="0" fontId="10" fillId="0" borderId="0" xfId="0" applyFont="1" applyBorder="1" applyAlignment="1" applyProtection="1">
      <alignment horizontal="center" vertical="center"/>
      <protection hidden="1"/>
    </xf>
    <xf numFmtId="185" fontId="19" fillId="0" borderId="0" xfId="0" applyNumberFormat="1" applyFont="1" applyBorder="1" applyAlignment="1" applyProtection="1">
      <alignment vertical="center"/>
      <protection hidden="1"/>
    </xf>
    <xf numFmtId="0" fontId="8" fillId="0" borderId="0" xfId="0" applyFont="1" applyBorder="1" applyAlignment="1" applyProtection="1">
      <alignment vertical="center"/>
      <protection hidden="1"/>
    </xf>
    <xf numFmtId="0" fontId="17" fillId="0" borderId="43" xfId="0" applyFont="1" applyBorder="1" applyAlignment="1" applyProtection="1">
      <alignment horizontal="center" vertical="center"/>
      <protection hidden="1"/>
    </xf>
    <xf numFmtId="185" fontId="19" fillId="0" borderId="26" xfId="0" applyNumberFormat="1" applyFont="1" applyBorder="1" applyAlignment="1" applyProtection="1">
      <alignment vertical="center"/>
      <protection hidden="1"/>
    </xf>
    <xf numFmtId="0" fontId="8" fillId="0" borderId="44" xfId="0" applyFont="1" applyBorder="1" applyAlignment="1" applyProtection="1">
      <alignment horizontal="center" vertical="center"/>
      <protection hidden="1"/>
    </xf>
    <xf numFmtId="0" fontId="17" fillId="0" borderId="45" xfId="0" applyFont="1" applyBorder="1" applyAlignment="1" applyProtection="1">
      <alignment horizontal="center" vertical="center"/>
      <protection hidden="1"/>
    </xf>
    <xf numFmtId="0" fontId="0" fillId="0" borderId="37"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0" fillId="7" borderId="48"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hidden="1"/>
    </xf>
    <xf numFmtId="0" fontId="0" fillId="7" borderId="49" xfId="0" applyFont="1" applyFill="1" applyBorder="1" applyAlignment="1" applyProtection="1">
      <alignment horizontal="left" vertical="center" indent="1"/>
      <protection hidden="1"/>
    </xf>
    <xf numFmtId="0" fontId="0" fillId="7" borderId="39" xfId="0" applyFont="1" applyFill="1" applyBorder="1" applyAlignment="1" applyProtection="1">
      <alignment vertical="center" shrinkToFit="1"/>
      <protection hidden="1"/>
    </xf>
    <xf numFmtId="0" fontId="0" fillId="7" borderId="37" xfId="0" applyFont="1" applyFill="1" applyBorder="1" applyAlignment="1" applyProtection="1">
      <alignment horizontal="center" vertical="center" wrapText="1"/>
      <protection hidden="1"/>
    </xf>
    <xf numFmtId="0" fontId="0" fillId="7" borderId="39" xfId="0" applyFont="1" applyFill="1" applyBorder="1" applyAlignment="1" applyProtection="1">
      <alignment horizontal="center" vertical="center"/>
      <protection hidden="1"/>
    </xf>
    <xf numFmtId="178" fontId="0" fillId="7" borderId="39" xfId="0" applyNumberFormat="1" applyFont="1" applyFill="1" applyBorder="1" applyAlignment="1" applyProtection="1">
      <alignment horizontal="center" vertical="center"/>
      <protection hidden="1"/>
    </xf>
    <xf numFmtId="0" fontId="0" fillId="7" borderId="39" xfId="0" applyFont="1" applyFill="1" applyBorder="1" applyAlignment="1" applyProtection="1">
      <alignment vertical="center"/>
      <protection hidden="1"/>
    </xf>
    <xf numFmtId="0" fontId="0" fillId="7" borderId="49" xfId="0" applyFont="1" applyFill="1" applyBorder="1" applyAlignment="1" applyProtection="1">
      <alignment vertical="center"/>
      <protection hidden="1"/>
    </xf>
    <xf numFmtId="0" fontId="0" fillId="7" borderId="40" xfId="0" applyFont="1" applyFill="1" applyBorder="1" applyAlignment="1" applyProtection="1">
      <alignment vertical="center"/>
      <protection hidden="1"/>
    </xf>
    <xf numFmtId="0" fontId="0" fillId="7" borderId="46" xfId="0" applyFont="1" applyFill="1" applyBorder="1" applyAlignment="1" applyProtection="1">
      <alignment vertical="center"/>
      <protection hidden="1"/>
    </xf>
    <xf numFmtId="0" fontId="0" fillId="7" borderId="40" xfId="0" applyFont="1" applyFill="1" applyBorder="1" applyAlignment="1" applyProtection="1">
      <alignment horizontal="center" vertical="center"/>
      <protection hidden="1"/>
    </xf>
    <xf numFmtId="0" fontId="0" fillId="7" borderId="47" xfId="0" applyFont="1" applyFill="1" applyBorder="1" applyAlignment="1" applyProtection="1">
      <alignment horizontal="center" vertical="center"/>
      <protection hidden="1"/>
    </xf>
    <xf numFmtId="0" fontId="0" fillId="7" borderId="46" xfId="0" applyFont="1" applyFill="1" applyBorder="1" applyAlignment="1" applyProtection="1">
      <alignment horizontal="center" vertical="center"/>
      <protection hidden="1"/>
    </xf>
    <xf numFmtId="0" fontId="0" fillId="7" borderId="49" xfId="0" applyFont="1" applyFill="1" applyBorder="1" applyAlignment="1" applyProtection="1">
      <alignment horizontal="center" vertical="center"/>
      <protection hidden="1"/>
    </xf>
    <xf numFmtId="0" fontId="0" fillId="7" borderId="37" xfId="0" applyFont="1" applyFill="1" applyBorder="1" applyAlignment="1" applyProtection="1">
      <alignment horizontal="center" vertical="center"/>
      <protection hidden="1"/>
    </xf>
    <xf numFmtId="0" fontId="0" fillId="7" borderId="50" xfId="0" applyFont="1" applyFill="1" applyBorder="1" applyAlignment="1" applyProtection="1">
      <alignment horizontal="center" vertical="center"/>
      <protection hidden="1"/>
    </xf>
    <xf numFmtId="0" fontId="0" fillId="7" borderId="51" xfId="0" applyFont="1" applyFill="1" applyBorder="1" applyAlignment="1" applyProtection="1">
      <alignment horizontal="center" vertical="center"/>
      <protection hidden="1"/>
    </xf>
    <xf numFmtId="178" fontId="0" fillId="7" borderId="51" xfId="0" applyNumberFormat="1" applyFont="1" applyFill="1" applyBorder="1" applyAlignment="1" applyProtection="1">
      <alignment horizontal="center" vertical="center"/>
      <protection hidden="1"/>
    </xf>
    <xf numFmtId="0" fontId="0" fillId="0" borderId="48" xfId="0" applyFont="1" applyBorder="1" applyAlignment="1" applyProtection="1">
      <alignment horizontal="center" vertical="center" wrapText="1"/>
      <protection hidden="1"/>
    </xf>
    <xf numFmtId="0" fontId="0" fillId="0" borderId="39" xfId="0" applyFont="1" applyBorder="1" applyAlignment="1" applyProtection="1">
      <alignment vertical="center"/>
      <protection hidden="1"/>
    </xf>
    <xf numFmtId="0" fontId="0" fillId="0" borderId="47" xfId="0" applyFont="1" applyBorder="1" applyAlignment="1" applyProtection="1">
      <alignment vertical="center"/>
      <protection hidden="1"/>
    </xf>
    <xf numFmtId="0" fontId="17" fillId="0" borderId="16" xfId="0" applyFont="1" applyBorder="1" applyAlignment="1" applyProtection="1">
      <alignment horizontal="center" vertical="center"/>
      <protection hidden="1"/>
    </xf>
    <xf numFmtId="0" fontId="17" fillId="0" borderId="45" xfId="0" applyFont="1" applyBorder="1" applyAlignment="1" applyProtection="1">
      <alignment vertical="center"/>
      <protection hidden="1"/>
    </xf>
    <xf numFmtId="0" fontId="10" fillId="0" borderId="52" xfId="0" applyFont="1" applyBorder="1" applyAlignment="1" applyProtection="1">
      <alignment horizontal="left" vertical="center" indent="1"/>
      <protection hidden="1"/>
    </xf>
    <xf numFmtId="0" fontId="10" fillId="0" borderId="53" xfId="0" applyFont="1" applyBorder="1" applyAlignment="1" applyProtection="1">
      <alignment horizontal="center" vertical="center"/>
      <protection hidden="1"/>
    </xf>
    <xf numFmtId="0" fontId="10" fillId="0" borderId="52"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185" fontId="19" fillId="0" borderId="53" xfId="0" applyNumberFormat="1" applyFont="1" applyBorder="1" applyAlignment="1" applyProtection="1">
      <alignment vertical="center"/>
      <protection hidden="1"/>
    </xf>
    <xf numFmtId="0" fontId="0" fillId="0" borderId="11" xfId="0" applyBorder="1" applyAlignment="1" applyProtection="1">
      <alignment horizontal="center" vertical="center" wrapText="1"/>
      <protection hidden="1"/>
    </xf>
    <xf numFmtId="0" fontId="10" fillId="0" borderId="54" xfId="0" applyFont="1" applyBorder="1" applyAlignment="1" applyProtection="1">
      <alignment horizontal="left" vertical="center" indent="1"/>
      <protection hidden="1"/>
    </xf>
    <xf numFmtId="0" fontId="10" fillId="0" borderId="55" xfId="0" applyFont="1" applyBorder="1" applyAlignment="1" applyProtection="1">
      <alignment horizontal="left" vertical="center" indent="1"/>
      <protection hidden="1"/>
    </xf>
    <xf numFmtId="0" fontId="0" fillId="0" borderId="10" xfId="0" applyFont="1" applyBorder="1" applyAlignment="1">
      <alignment vertical="center"/>
    </xf>
    <xf numFmtId="0" fontId="8" fillId="0" borderId="14"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43" xfId="0" applyFont="1" applyBorder="1" applyAlignment="1" applyProtection="1">
      <alignment vertical="center"/>
      <protection hidden="1"/>
    </xf>
    <xf numFmtId="0" fontId="8" fillId="0" borderId="45" xfId="0" applyFont="1" applyBorder="1" applyAlignment="1" applyProtection="1">
      <alignment vertical="center"/>
      <protection hidden="1"/>
    </xf>
    <xf numFmtId="0" fontId="8" fillId="0" borderId="43"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5" borderId="10" xfId="0" applyFont="1" applyFill="1" applyBorder="1" applyAlignment="1" applyProtection="1">
      <alignment horizontal="center" vertical="center"/>
      <protection locked="0"/>
    </xf>
    <xf numFmtId="0" fontId="6" fillId="35" borderId="56" xfId="0" applyFont="1" applyFill="1" applyBorder="1" applyAlignment="1" applyProtection="1">
      <alignment horizontal="center" vertical="center"/>
      <protection locked="0"/>
    </xf>
    <xf numFmtId="0" fontId="6" fillId="33" borderId="11" xfId="0" applyFont="1" applyFill="1" applyBorder="1" applyAlignment="1">
      <alignment horizontal="center" vertical="center"/>
    </xf>
    <xf numFmtId="0" fontId="6" fillId="35" borderId="11" xfId="0" applyFont="1" applyFill="1" applyBorder="1" applyAlignment="1" applyProtection="1">
      <alignment horizontal="center" vertical="center"/>
      <protection locked="0"/>
    </xf>
    <xf numFmtId="0" fontId="6" fillId="35" borderId="36"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wrapText="1"/>
      <protection hidden="1"/>
    </xf>
    <xf numFmtId="0" fontId="0" fillId="0" borderId="39" xfId="0" applyFont="1" applyFill="1" applyBorder="1" applyAlignment="1" applyProtection="1">
      <alignment horizontal="center" vertical="center" wrapText="1"/>
      <protection hidden="1"/>
    </xf>
    <xf numFmtId="0" fontId="0" fillId="0" borderId="47" xfId="0" applyFont="1" applyFill="1" applyBorder="1" applyAlignment="1" applyProtection="1">
      <alignment horizontal="center" vertical="center" wrapText="1"/>
      <protection hidden="1"/>
    </xf>
    <xf numFmtId="0" fontId="0" fillId="5" borderId="57" xfId="0" applyFont="1" applyFill="1" applyBorder="1" applyAlignment="1" applyProtection="1">
      <alignment horizontal="center" vertical="center"/>
      <protection hidden="1"/>
    </xf>
    <xf numFmtId="0" fontId="0" fillId="5" borderId="51" xfId="0" applyFont="1" applyFill="1" applyBorder="1" applyAlignment="1" applyProtection="1">
      <alignment horizontal="center" vertical="center"/>
      <protection hidden="1"/>
    </xf>
    <xf numFmtId="183" fontId="0" fillId="5" borderId="51" xfId="0" applyNumberFormat="1" applyFont="1" applyFill="1" applyBorder="1" applyAlignment="1" applyProtection="1">
      <alignment vertical="center"/>
      <protection hidden="1"/>
    </xf>
    <xf numFmtId="0" fontId="0" fillId="5" borderId="58" xfId="0" applyFont="1" applyFill="1" applyBorder="1" applyAlignment="1" applyProtection="1">
      <alignment vertical="center"/>
      <protection hidden="1"/>
    </xf>
    <xf numFmtId="0" fontId="0" fillId="5" borderId="57" xfId="0" applyFill="1" applyBorder="1" applyAlignment="1">
      <alignment horizontal="center" vertical="center"/>
    </xf>
    <xf numFmtId="0" fontId="0" fillId="5" borderId="51" xfId="0" applyFill="1" applyBorder="1" applyAlignment="1">
      <alignment horizontal="center" vertical="center" shrinkToFit="1"/>
    </xf>
    <xf numFmtId="0" fontId="0" fillId="5" borderId="58" xfId="0" applyFill="1" applyBorder="1" applyAlignment="1">
      <alignment horizontal="center" vertical="center" shrinkToFit="1"/>
    </xf>
    <xf numFmtId="0" fontId="0" fillId="7" borderId="39" xfId="0" applyFont="1" applyFill="1" applyBorder="1" applyAlignment="1" applyProtection="1">
      <alignment horizontal="center" vertical="center" shrinkToFit="1"/>
      <protection hidden="1"/>
    </xf>
    <xf numFmtId="0" fontId="0" fillId="7" borderId="51" xfId="0" applyFont="1" applyFill="1" applyBorder="1" applyAlignment="1" applyProtection="1">
      <alignment horizontal="center" vertical="center" shrinkToFit="1"/>
      <protection hidden="1"/>
    </xf>
    <xf numFmtId="0" fontId="8" fillId="0" borderId="43" xfId="0" applyFont="1" applyBorder="1" applyAlignment="1" applyProtection="1">
      <alignment vertical="center" shrinkToFit="1"/>
      <protection hidden="1"/>
    </xf>
    <xf numFmtId="3" fontId="10" fillId="0" borderId="21" xfId="0" applyNumberFormat="1" applyFont="1" applyBorder="1" applyAlignment="1" applyProtection="1">
      <alignment horizontal="right" vertical="center"/>
      <protection hidden="1"/>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pplyProtection="1">
      <alignment vertical="center"/>
      <protection hidden="1"/>
    </xf>
    <xf numFmtId="0" fontId="0" fillId="0" borderId="11"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0" fillId="0" borderId="39" xfId="0" applyFont="1" applyBorder="1" applyAlignment="1" applyProtection="1">
      <alignment horizontal="center" vertical="center" wrapText="1"/>
      <protection hidden="1"/>
    </xf>
    <xf numFmtId="0" fontId="0" fillId="0" borderId="40" xfId="0" applyFont="1" applyBorder="1" applyAlignment="1" applyProtection="1">
      <alignment horizontal="center" vertical="center" wrapText="1"/>
      <protection hidden="1"/>
    </xf>
    <xf numFmtId="0" fontId="0" fillId="0" borderId="48" xfId="0" applyFont="1" applyBorder="1" applyAlignment="1" applyProtection="1">
      <alignment horizontal="center" vertical="center" wrapText="1"/>
      <protection hidden="1"/>
    </xf>
    <xf numFmtId="0" fontId="0" fillId="0" borderId="39" xfId="0" applyFont="1" applyBorder="1" applyAlignment="1" applyProtection="1">
      <alignment vertical="center"/>
      <protection hidden="1"/>
    </xf>
    <xf numFmtId="0" fontId="0" fillId="0" borderId="47" xfId="0" applyFont="1" applyBorder="1" applyAlignment="1" applyProtection="1">
      <alignment vertical="center"/>
      <protection hidden="1"/>
    </xf>
    <xf numFmtId="0" fontId="0" fillId="0" borderId="30" xfId="0" applyFont="1" applyBorder="1" applyAlignment="1" applyProtection="1">
      <alignment vertical="center"/>
      <protection hidden="1"/>
    </xf>
    <xf numFmtId="0" fontId="0" fillId="7" borderId="48"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hidden="1"/>
    </xf>
    <xf numFmtId="0" fontId="0" fillId="7" borderId="49" xfId="0" applyFont="1" applyFill="1" applyBorder="1" applyAlignment="1" applyProtection="1">
      <alignment horizontal="left" vertical="center" indent="1"/>
      <protection hidden="1"/>
    </xf>
    <xf numFmtId="0" fontId="0" fillId="7" borderId="39" xfId="0" applyFont="1" applyFill="1" applyBorder="1" applyAlignment="1" applyProtection="1">
      <alignment vertical="center" shrinkToFit="1"/>
      <protection hidden="1"/>
    </xf>
    <xf numFmtId="0" fontId="0" fillId="7" borderId="37" xfId="0" applyFont="1" applyFill="1" applyBorder="1" applyAlignment="1" applyProtection="1">
      <alignment horizontal="center" vertical="center" wrapText="1"/>
      <protection hidden="1"/>
    </xf>
    <xf numFmtId="0" fontId="0" fillId="7" borderId="39" xfId="0" applyFont="1" applyFill="1" applyBorder="1" applyAlignment="1" applyProtection="1">
      <alignment horizontal="center" vertical="center" shrinkToFit="1"/>
      <protection hidden="1"/>
    </xf>
    <xf numFmtId="0" fontId="0" fillId="7" borderId="39" xfId="0" applyFont="1" applyFill="1" applyBorder="1" applyAlignment="1" applyProtection="1">
      <alignment horizontal="center" vertical="center"/>
      <protection hidden="1"/>
    </xf>
    <xf numFmtId="178" fontId="0" fillId="7" borderId="39" xfId="0" applyNumberFormat="1" applyFont="1" applyFill="1" applyBorder="1" applyAlignment="1" applyProtection="1">
      <alignment horizontal="center" vertical="center"/>
      <protection hidden="1"/>
    </xf>
    <xf numFmtId="0" fontId="0" fillId="7" borderId="39" xfId="0" applyFont="1" applyFill="1" applyBorder="1" applyAlignment="1" applyProtection="1">
      <alignment vertical="center"/>
      <protection hidden="1"/>
    </xf>
    <xf numFmtId="0" fontId="0" fillId="7" borderId="49" xfId="0" applyFont="1" applyFill="1" applyBorder="1" applyAlignment="1" applyProtection="1">
      <alignment vertical="center"/>
      <protection hidden="1"/>
    </xf>
    <xf numFmtId="0" fontId="0" fillId="7" borderId="40" xfId="0" applyFont="1" applyFill="1" applyBorder="1" applyAlignment="1" applyProtection="1">
      <alignment vertical="center"/>
      <protection hidden="1"/>
    </xf>
    <xf numFmtId="0" fontId="0" fillId="7" borderId="46" xfId="0" applyFont="1" applyFill="1" applyBorder="1" applyAlignment="1" applyProtection="1">
      <alignment vertical="center"/>
      <protection hidden="1"/>
    </xf>
    <xf numFmtId="0" fontId="0" fillId="7" borderId="40" xfId="0" applyFont="1" applyFill="1" applyBorder="1" applyAlignment="1" applyProtection="1">
      <alignment horizontal="center" vertical="center"/>
      <protection hidden="1"/>
    </xf>
    <xf numFmtId="0" fontId="0" fillId="7" borderId="47" xfId="0" applyFont="1" applyFill="1" applyBorder="1" applyAlignment="1" applyProtection="1">
      <alignment horizontal="center" vertical="center"/>
      <protection hidden="1"/>
    </xf>
    <xf numFmtId="0" fontId="0" fillId="7" borderId="46" xfId="0" applyFont="1" applyFill="1" applyBorder="1" applyAlignment="1" applyProtection="1">
      <alignment horizontal="center" vertical="center"/>
      <protection hidden="1"/>
    </xf>
    <xf numFmtId="0" fontId="0" fillId="7" borderId="49" xfId="0" applyFont="1" applyFill="1" applyBorder="1" applyAlignment="1" applyProtection="1">
      <alignment horizontal="center" vertical="center"/>
      <protection hidden="1"/>
    </xf>
    <xf numFmtId="0" fontId="0" fillId="7" borderId="37" xfId="0" applyFont="1" applyFill="1" applyBorder="1" applyAlignment="1" applyProtection="1">
      <alignment horizontal="center" vertical="center"/>
      <protection hidden="1"/>
    </xf>
    <xf numFmtId="0" fontId="0" fillId="5" borderId="57" xfId="0" applyFont="1" applyFill="1" applyBorder="1" applyAlignment="1" applyProtection="1">
      <alignment horizontal="center" vertical="center"/>
      <protection hidden="1"/>
    </xf>
    <xf numFmtId="0" fontId="0" fillId="5" borderId="51" xfId="0" applyFont="1" applyFill="1" applyBorder="1" applyAlignment="1" applyProtection="1">
      <alignment horizontal="center" vertical="center"/>
      <protection hidden="1"/>
    </xf>
    <xf numFmtId="183" fontId="0" fillId="5" borderId="51" xfId="0" applyNumberFormat="1" applyFont="1" applyFill="1" applyBorder="1" applyAlignment="1" applyProtection="1">
      <alignment vertical="center"/>
      <protection hidden="1"/>
    </xf>
    <xf numFmtId="0" fontId="0" fillId="5" borderId="58" xfId="0" applyFont="1" applyFill="1" applyBorder="1" applyAlignment="1" applyProtection="1">
      <alignment vertical="center"/>
      <protection hidden="1"/>
    </xf>
    <xf numFmtId="0" fontId="0" fillId="7" borderId="50" xfId="0" applyFont="1" applyFill="1" applyBorder="1" applyAlignment="1" applyProtection="1">
      <alignment horizontal="center" vertical="center"/>
      <protection hidden="1"/>
    </xf>
    <xf numFmtId="0" fontId="0" fillId="7" borderId="51" xfId="0" applyFont="1" applyFill="1" applyBorder="1" applyAlignment="1" applyProtection="1">
      <alignment horizontal="center" vertical="center" shrinkToFit="1"/>
      <protection hidden="1"/>
    </xf>
    <xf numFmtId="0" fontId="0" fillId="7" borderId="51" xfId="0" applyFont="1" applyFill="1" applyBorder="1" applyAlignment="1" applyProtection="1">
      <alignment horizontal="center" vertical="center"/>
      <protection hidden="1"/>
    </xf>
    <xf numFmtId="178" fontId="0" fillId="7" borderId="51" xfId="0" applyNumberFormat="1" applyFont="1" applyFill="1" applyBorder="1" applyAlignment="1" applyProtection="1">
      <alignment horizontal="center" vertical="center"/>
      <protection hidden="1"/>
    </xf>
    <xf numFmtId="0" fontId="68" fillId="33" borderId="0" xfId="0" applyFont="1" applyFill="1" applyAlignment="1">
      <alignment horizontal="center" vertical="center"/>
    </xf>
    <xf numFmtId="0" fontId="5" fillId="36" borderId="59" xfId="0" applyFont="1" applyFill="1" applyBorder="1" applyAlignment="1">
      <alignment horizontal="right" vertical="center"/>
    </xf>
    <xf numFmtId="0" fontId="5" fillId="36" borderId="60" xfId="0" applyFont="1" applyFill="1" applyBorder="1" applyAlignment="1">
      <alignment horizontal="right" vertical="center"/>
    </xf>
    <xf numFmtId="0" fontId="5" fillId="36" borderId="61" xfId="0" applyFont="1" applyFill="1" applyBorder="1" applyAlignment="1">
      <alignment horizontal="right" vertical="center"/>
    </xf>
    <xf numFmtId="0" fontId="6" fillId="33" borderId="62" xfId="0" applyFont="1" applyFill="1" applyBorder="1" applyAlignment="1">
      <alignment horizontal="center" vertical="center"/>
    </xf>
    <xf numFmtId="0" fontId="6" fillId="33" borderId="41" xfId="0" applyFont="1" applyFill="1" applyBorder="1" applyAlignment="1">
      <alignment horizontal="center" vertical="center"/>
    </xf>
    <xf numFmtId="0" fontId="6" fillId="37" borderId="41" xfId="0" applyFont="1" applyFill="1" applyBorder="1" applyAlignment="1" applyProtection="1">
      <alignment horizontal="center" vertical="center"/>
      <protection locked="0"/>
    </xf>
    <xf numFmtId="0" fontId="6" fillId="37" borderId="63" xfId="0" applyFont="1" applyFill="1" applyBorder="1" applyAlignment="1" applyProtection="1">
      <alignment horizontal="center" vertical="center"/>
      <protection locked="0"/>
    </xf>
    <xf numFmtId="0" fontId="6" fillId="33" borderId="64" xfId="0" applyFont="1" applyFill="1" applyBorder="1" applyAlignment="1">
      <alignment horizontal="center" vertical="center"/>
    </xf>
    <xf numFmtId="0" fontId="6" fillId="33" borderId="10" xfId="0" applyFont="1" applyFill="1" applyBorder="1" applyAlignment="1">
      <alignment horizontal="center" vertical="center"/>
    </xf>
    <xf numFmtId="0" fontId="20" fillId="33" borderId="0" xfId="0" applyFont="1" applyFill="1" applyAlignment="1">
      <alignment horizontal="center" vertical="center"/>
    </xf>
    <xf numFmtId="0" fontId="3" fillId="36" borderId="65" xfId="0" applyFont="1" applyFill="1" applyBorder="1" applyAlignment="1">
      <alignment vertical="center"/>
    </xf>
    <xf numFmtId="0" fontId="3" fillId="36" borderId="66" xfId="0" applyFont="1" applyFill="1" applyBorder="1" applyAlignment="1">
      <alignment vertical="center"/>
    </xf>
    <xf numFmtId="0" fontId="3" fillId="36" borderId="67" xfId="0" applyFont="1" applyFill="1" applyBorder="1" applyAlignment="1">
      <alignment vertical="center"/>
    </xf>
    <xf numFmtId="0" fontId="5" fillId="36" borderId="68" xfId="0" applyFont="1" applyFill="1" applyBorder="1" applyAlignment="1">
      <alignment vertical="center"/>
    </xf>
    <xf numFmtId="0" fontId="5" fillId="36" borderId="0" xfId="0" applyFont="1" applyFill="1" applyAlignment="1">
      <alignment vertical="center"/>
    </xf>
    <xf numFmtId="0" fontId="5" fillId="36" borderId="69" xfId="0" applyFont="1" applyFill="1" applyBorder="1" applyAlignment="1">
      <alignment vertical="center"/>
    </xf>
    <xf numFmtId="0" fontId="6" fillId="37" borderId="10" xfId="0" applyFont="1" applyFill="1" applyBorder="1" applyAlignment="1" applyProtection="1">
      <alignment horizontal="center" vertical="center"/>
      <protection locked="0"/>
    </xf>
    <xf numFmtId="0" fontId="6" fillId="37" borderId="56"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10"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176" fontId="6" fillId="33" borderId="10" xfId="0" applyNumberFormat="1" applyFont="1" applyFill="1" applyBorder="1" applyAlignment="1">
      <alignment horizontal="center" vertical="center"/>
    </xf>
    <xf numFmtId="176" fontId="6" fillId="33" borderId="56" xfId="0" applyNumberFormat="1" applyFont="1" applyFill="1" applyBorder="1" applyAlignment="1">
      <alignment horizontal="center" vertical="center"/>
    </xf>
    <xf numFmtId="177" fontId="6" fillId="35" borderId="10" xfId="0" applyNumberFormat="1" applyFont="1" applyFill="1" applyBorder="1" applyAlignment="1" applyProtection="1">
      <alignment horizontal="center" vertical="center"/>
      <protection locked="0"/>
    </xf>
    <xf numFmtId="177" fontId="6" fillId="35" borderId="56" xfId="0" applyNumberFormat="1"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6" fillId="35" borderId="56" xfId="0" applyFont="1" applyFill="1" applyBorder="1" applyAlignment="1" applyProtection="1">
      <alignment horizontal="center" vertical="center"/>
      <protection locked="0"/>
    </xf>
    <xf numFmtId="0" fontId="69" fillId="38" borderId="70" xfId="43" applyFont="1" applyFill="1" applyBorder="1" applyAlignment="1">
      <alignment vertical="center" wrapText="1"/>
    </xf>
    <xf numFmtId="0" fontId="70" fillId="38" borderId="71" xfId="0" applyFont="1" applyFill="1" applyBorder="1" applyAlignment="1">
      <alignment vertical="center" wrapText="1"/>
    </xf>
    <xf numFmtId="0" fontId="70" fillId="38" borderId="72" xfId="0" applyFont="1" applyFill="1" applyBorder="1" applyAlignment="1">
      <alignment vertical="center" wrapText="1"/>
    </xf>
    <xf numFmtId="0" fontId="6" fillId="33" borderId="73"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78" xfId="0" applyFont="1" applyFill="1" applyBorder="1" applyAlignment="1">
      <alignment horizontal="left" vertical="center"/>
    </xf>
    <xf numFmtId="0" fontId="6" fillId="33" borderId="54" xfId="0" applyFont="1" applyFill="1" applyBorder="1" applyAlignment="1">
      <alignment horizontal="left" vertical="center"/>
    </xf>
    <xf numFmtId="0" fontId="6" fillId="33" borderId="23" xfId="0" applyFont="1" applyFill="1" applyBorder="1" applyAlignment="1">
      <alignment horizontal="left" vertical="center"/>
    </xf>
    <xf numFmtId="0" fontId="6" fillId="33" borderId="55" xfId="0" applyFont="1" applyFill="1" applyBorder="1" applyAlignment="1">
      <alignment horizontal="left" vertical="center"/>
    </xf>
    <xf numFmtId="0" fontId="6" fillId="33" borderId="64" xfId="0" applyFont="1" applyFill="1" applyBorder="1" applyAlignment="1">
      <alignment vertical="center"/>
    </xf>
    <xf numFmtId="0" fontId="6" fillId="33" borderId="53" xfId="0" applyFont="1" applyFill="1" applyBorder="1" applyAlignment="1">
      <alignment horizontal="center" vertical="center" wrapText="1"/>
    </xf>
    <xf numFmtId="0" fontId="6" fillId="33" borderId="52" xfId="0" applyFont="1" applyFill="1" applyBorder="1" applyAlignment="1">
      <alignment horizontal="center" vertical="center"/>
    </xf>
    <xf numFmtId="0" fontId="6" fillId="33" borderId="79" xfId="0" applyFont="1" applyFill="1" applyBorder="1" applyAlignment="1">
      <alignment horizontal="left" vertical="center"/>
    </xf>
    <xf numFmtId="0" fontId="6" fillId="33" borderId="80" xfId="0" applyFont="1" applyFill="1" applyBorder="1" applyAlignment="1">
      <alignment horizontal="left" vertical="center"/>
    </xf>
    <xf numFmtId="0" fontId="6" fillId="33" borderId="62" xfId="0" applyFont="1" applyFill="1" applyBorder="1" applyAlignment="1">
      <alignment vertical="center"/>
    </xf>
    <xf numFmtId="0" fontId="6" fillId="33" borderId="81" xfId="0" applyFont="1" applyFill="1" applyBorder="1" applyAlignment="1">
      <alignment horizontal="center" vertical="center" wrapText="1"/>
    </xf>
    <xf numFmtId="0" fontId="6" fillId="33" borderId="64" xfId="0" applyFont="1" applyFill="1" applyBorder="1" applyAlignment="1">
      <alignment horizontal="left" vertical="center"/>
    </xf>
    <xf numFmtId="0" fontId="6" fillId="33" borderId="82" xfId="0" applyFont="1" applyFill="1" applyBorder="1" applyAlignment="1">
      <alignment horizontal="left" vertical="center"/>
    </xf>
    <xf numFmtId="0" fontId="6" fillId="33" borderId="83" xfId="0" applyFont="1" applyFill="1" applyBorder="1" applyAlignment="1">
      <alignment horizontal="left" vertical="center"/>
    </xf>
    <xf numFmtId="0" fontId="6" fillId="33" borderId="73"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49" xfId="0" applyFont="1" applyFill="1" applyBorder="1" applyAlignment="1">
      <alignment horizontal="left" vertical="center"/>
    </xf>
    <xf numFmtId="0" fontId="6" fillId="33" borderId="84" xfId="0" applyFont="1" applyFill="1" applyBorder="1" applyAlignment="1">
      <alignment horizontal="left" vertical="center"/>
    </xf>
    <xf numFmtId="0" fontId="6" fillId="33" borderId="85" xfId="0" applyFont="1" applyFill="1" applyBorder="1" applyAlignment="1">
      <alignment vertical="center"/>
    </xf>
    <xf numFmtId="0" fontId="6" fillId="33" borderId="35" xfId="0" applyFont="1" applyFill="1" applyBorder="1" applyAlignment="1">
      <alignment horizontal="center" vertical="center"/>
    </xf>
    <xf numFmtId="0" fontId="6" fillId="33" borderId="29" xfId="0" applyFont="1" applyFill="1" applyBorder="1" applyAlignment="1">
      <alignment horizontal="left" vertical="center"/>
    </xf>
    <xf numFmtId="0" fontId="6" fillId="33" borderId="0" xfId="0" applyFont="1" applyFill="1" applyBorder="1" applyAlignment="1">
      <alignment horizontal="left" vertical="center"/>
    </xf>
    <xf numFmtId="0" fontId="6" fillId="33" borderId="30" xfId="0" applyFont="1" applyFill="1" applyBorder="1" applyAlignment="1">
      <alignment horizontal="left" vertical="center"/>
    </xf>
    <xf numFmtId="0" fontId="10" fillId="0" borderId="21" xfId="0" applyFont="1" applyBorder="1" applyAlignment="1" applyProtection="1">
      <alignment horizontal="left" vertical="center" indent="1"/>
      <protection hidden="1"/>
    </xf>
    <xf numFmtId="0" fontId="11" fillId="0" borderId="19" xfId="0" applyFont="1" applyBorder="1" applyAlignment="1" applyProtection="1">
      <alignment horizontal="center" vertical="center" shrinkToFit="1"/>
      <protection hidden="1"/>
    </xf>
    <xf numFmtId="0" fontId="11" fillId="0" borderId="43" xfId="0" applyFont="1" applyBorder="1" applyAlignment="1" applyProtection="1">
      <alignment horizontal="center" vertical="center" shrinkToFit="1"/>
      <protection hidden="1"/>
    </xf>
    <xf numFmtId="0" fontId="10" fillId="0" borderId="24" xfId="0" applyFont="1" applyBorder="1" applyAlignment="1" applyProtection="1">
      <alignment horizontal="left" vertical="center" indent="1"/>
      <protection hidden="1"/>
    </xf>
    <xf numFmtId="182" fontId="10" fillId="0" borderId="24" xfId="0" applyNumberFormat="1" applyFont="1" applyBorder="1" applyAlignment="1" applyProtection="1">
      <alignment horizontal="right" vertical="center"/>
      <protection hidden="1"/>
    </xf>
    <xf numFmtId="0" fontId="14" fillId="0" borderId="82" xfId="0" applyFont="1" applyBorder="1" applyAlignment="1" applyProtection="1">
      <alignment horizontal="center" vertical="center" shrinkToFit="1"/>
      <protection hidden="1"/>
    </xf>
    <xf numFmtId="0" fontId="14" fillId="0" borderId="42" xfId="0" applyFont="1" applyBorder="1" applyAlignment="1" applyProtection="1">
      <alignment horizontal="center" vertical="center" shrinkToFit="1"/>
      <protection hidden="1"/>
    </xf>
    <xf numFmtId="182" fontId="10" fillId="0" borderId="42" xfId="0" applyNumberFormat="1" applyFont="1" applyBorder="1" applyAlignment="1" applyProtection="1">
      <alignment horizontal="right" vertical="center"/>
      <protection hidden="1"/>
    </xf>
    <xf numFmtId="0" fontId="8" fillId="0" borderId="7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0" fontId="14" fillId="0" borderId="21" xfId="0" applyFont="1" applyBorder="1" applyAlignment="1" applyProtection="1">
      <alignment horizontal="left" vertical="center"/>
      <protection hidden="1"/>
    </xf>
    <xf numFmtId="182" fontId="10" fillId="0" borderId="21" xfId="0" applyNumberFormat="1" applyFont="1" applyBorder="1" applyAlignment="1" applyProtection="1">
      <alignment horizontal="right" vertical="center"/>
      <protection hidden="1"/>
    </xf>
    <xf numFmtId="0" fontId="8" fillId="0" borderId="86" xfId="0" applyFont="1" applyBorder="1" applyAlignment="1" applyProtection="1">
      <alignment horizontal="center" vertical="center"/>
      <protection hidden="1"/>
    </xf>
    <xf numFmtId="0" fontId="8" fillId="0" borderId="87" xfId="0" applyFont="1" applyBorder="1" applyAlignment="1" applyProtection="1">
      <alignment horizontal="center" vertical="center"/>
      <protection hidden="1"/>
    </xf>
    <xf numFmtId="0" fontId="8" fillId="0" borderId="88"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0" fillId="0" borderId="24" xfId="0" applyFont="1" applyBorder="1" applyAlignment="1" applyProtection="1">
      <alignment horizontal="left" vertical="center"/>
      <protection hidden="1"/>
    </xf>
    <xf numFmtId="0" fontId="10" fillId="0" borderId="89" xfId="0" applyFont="1" applyBorder="1" applyAlignment="1" applyProtection="1">
      <alignment horizontal="left" vertical="center" indent="1"/>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17" fillId="0" borderId="43" xfId="0" applyFont="1" applyBorder="1" applyAlignment="1" applyProtection="1">
      <alignment horizontal="left" vertical="center"/>
      <protection hidden="1"/>
    </xf>
    <xf numFmtId="0" fontId="17" fillId="0" borderId="16" xfId="0" applyFont="1" applyBorder="1" applyAlignment="1" applyProtection="1">
      <alignment horizontal="left" vertical="center"/>
      <protection hidden="1"/>
    </xf>
    <xf numFmtId="0" fontId="8" fillId="0" borderId="19"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12" fillId="0" borderId="25" xfId="0" applyFont="1" applyBorder="1" applyAlignment="1" applyProtection="1">
      <alignment horizontal="center" vertical="center" shrinkToFit="1"/>
      <protection hidden="1"/>
    </xf>
    <xf numFmtId="0" fontId="12" fillId="0" borderId="26" xfId="0" applyFont="1" applyBorder="1" applyAlignment="1" applyProtection="1">
      <alignment horizontal="center" vertical="center" shrinkToFit="1"/>
      <protection hidden="1"/>
    </xf>
    <xf numFmtId="0" fontId="12" fillId="0" borderId="53" xfId="0" applyFont="1" applyBorder="1" applyAlignment="1" applyProtection="1">
      <alignment horizontal="center" vertical="center" shrinkToFit="1"/>
      <protection hidden="1"/>
    </xf>
    <xf numFmtId="0" fontId="15" fillId="0" borderId="90" xfId="0" applyFont="1" applyBorder="1" applyAlignment="1" applyProtection="1">
      <alignment horizontal="center" vertical="center" shrinkToFit="1"/>
      <protection hidden="1"/>
    </xf>
    <xf numFmtId="0" fontId="15" fillId="0" borderId="0" xfId="0" applyFont="1" applyBorder="1" applyAlignment="1" applyProtection="1">
      <alignment horizontal="center" vertical="center" shrinkToFit="1"/>
      <protection hidden="1"/>
    </xf>
    <xf numFmtId="0" fontId="15" fillId="0" borderId="15" xfId="0" applyFont="1" applyBorder="1" applyAlignment="1" applyProtection="1">
      <alignment horizontal="center" vertical="center" shrinkToFit="1"/>
      <protection hidden="1"/>
    </xf>
    <xf numFmtId="0" fontId="11" fillId="0" borderId="9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11" fillId="0" borderId="15" xfId="0" applyFont="1" applyBorder="1" applyAlignment="1" applyProtection="1">
      <alignment horizontal="center" vertical="center" shrinkToFit="1"/>
      <protection hidden="1"/>
    </xf>
    <xf numFmtId="0" fontId="11" fillId="0" borderId="30" xfId="0" applyFont="1" applyBorder="1" applyAlignment="1" applyProtection="1">
      <alignment horizontal="center" vertical="center" shrinkToFit="1"/>
      <protection hidden="1"/>
    </xf>
    <xf numFmtId="0" fontId="16" fillId="0" borderId="91" xfId="0" applyFont="1" applyBorder="1" applyAlignment="1" applyProtection="1">
      <alignment horizontal="center" vertical="center" shrinkToFit="1"/>
      <protection hidden="1"/>
    </xf>
    <xf numFmtId="0" fontId="16" fillId="0" borderId="92" xfId="0" applyFont="1" applyBorder="1" applyAlignment="1" applyProtection="1">
      <alignment horizontal="center" vertical="center" shrinkToFit="1"/>
      <protection hidden="1"/>
    </xf>
    <xf numFmtId="0" fontId="16" fillId="0" borderId="18" xfId="0" applyFont="1" applyBorder="1" applyAlignment="1" applyProtection="1">
      <alignment horizontal="center" vertical="center" shrinkToFit="1"/>
      <protection hidden="1"/>
    </xf>
    <xf numFmtId="0" fontId="16" fillId="0" borderId="52" xfId="0" applyFont="1" applyBorder="1" applyAlignment="1" applyProtection="1">
      <alignment horizontal="center" vertical="center" shrinkToFit="1"/>
      <protection hidden="1"/>
    </xf>
    <xf numFmtId="0" fontId="12" fillId="0" borderId="19" xfId="0" applyFont="1" applyBorder="1" applyAlignment="1" applyProtection="1">
      <alignment horizontal="center" vertical="center" shrinkToFit="1"/>
      <protection hidden="1"/>
    </xf>
    <xf numFmtId="0" fontId="12" fillId="0" borderId="43" xfId="0" applyFont="1" applyBorder="1" applyAlignment="1" applyProtection="1">
      <alignment horizontal="center" vertical="center" shrinkToFit="1"/>
      <protection hidden="1"/>
    </xf>
    <xf numFmtId="0" fontId="12" fillId="0" borderId="16" xfId="0"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8" fillId="0" borderId="25" xfId="0" applyFont="1" applyBorder="1" applyAlignment="1" applyProtection="1">
      <alignment horizontal="center" vertical="center"/>
      <protection hidden="1"/>
    </xf>
    <xf numFmtId="0" fontId="8" fillId="0" borderId="90" xfId="0" applyFont="1" applyBorder="1" applyAlignment="1" applyProtection="1">
      <alignment horizontal="center" vertical="center"/>
      <protection hidden="1"/>
    </xf>
    <xf numFmtId="0" fontId="8" fillId="0" borderId="91"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9" xfId="0" applyFont="1" applyBorder="1" applyAlignment="1" applyProtection="1">
      <alignment horizontal="center" vertical="center" shrinkToFit="1"/>
      <protection hidden="1"/>
    </xf>
    <xf numFmtId="0" fontId="13" fillId="0" borderId="43" xfId="0" applyFont="1" applyBorder="1" applyAlignment="1" applyProtection="1">
      <alignment horizontal="center" vertical="center" shrinkToFit="1"/>
      <protection hidden="1"/>
    </xf>
    <xf numFmtId="0" fontId="13" fillId="0" borderId="45" xfId="0" applyFont="1" applyBorder="1" applyAlignment="1" applyProtection="1">
      <alignment horizontal="center" vertical="center" shrinkToFit="1"/>
      <protection hidden="1"/>
    </xf>
    <xf numFmtId="181" fontId="8" fillId="0" borderId="19" xfId="0" applyNumberFormat="1" applyFont="1" applyBorder="1" applyAlignment="1" applyProtection="1">
      <alignment horizontal="center" vertical="center"/>
      <protection hidden="1"/>
    </xf>
    <xf numFmtId="181" fontId="8" fillId="0" borderId="16" xfId="0" applyNumberFormat="1" applyFont="1" applyBorder="1" applyAlignment="1" applyProtection="1">
      <alignment horizontal="center" vertical="center"/>
      <protection hidden="1"/>
    </xf>
    <xf numFmtId="0" fontId="14" fillId="0" borderId="19" xfId="0" applyFont="1" applyBorder="1" applyAlignment="1" applyProtection="1">
      <alignment horizontal="right" vertical="center" shrinkToFit="1"/>
      <protection hidden="1"/>
    </xf>
    <xf numFmtId="0" fontId="14" fillId="0" borderId="43" xfId="0" applyFont="1" applyBorder="1" applyAlignment="1" applyProtection="1">
      <alignment horizontal="right" vertical="center" shrinkToFit="1"/>
      <protection hidden="1"/>
    </xf>
    <xf numFmtId="0" fontId="8" fillId="0" borderId="76" xfId="0" applyFont="1" applyBorder="1" applyAlignment="1" applyProtection="1">
      <alignment horizontal="center" vertical="center" shrinkToFit="1"/>
      <protection hidden="1"/>
    </xf>
    <xf numFmtId="0" fontId="8" fillId="0" borderId="93" xfId="0" applyFont="1" applyBorder="1" applyAlignment="1" applyProtection="1">
      <alignment horizontal="center" vertical="center" shrinkToFit="1"/>
      <protection hidden="1"/>
    </xf>
    <xf numFmtId="180" fontId="10" fillId="0" borderId="43" xfId="0" applyNumberFormat="1" applyFont="1" applyBorder="1" applyAlignment="1" applyProtection="1">
      <alignment horizontal="left" vertical="center"/>
      <protection hidden="1"/>
    </xf>
    <xf numFmtId="180" fontId="10" fillId="0" borderId="16" xfId="0" applyNumberFormat="1" applyFont="1" applyBorder="1" applyAlignment="1" applyProtection="1">
      <alignment horizontal="left" vertical="center"/>
      <protection hidden="1"/>
    </xf>
    <xf numFmtId="0" fontId="11" fillId="0" borderId="17"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10" fillId="0" borderId="94" xfId="0" applyFont="1" applyBorder="1" applyAlignment="1" applyProtection="1">
      <alignment horizontal="right" vertical="center"/>
      <protection hidden="1"/>
    </xf>
    <xf numFmtId="0" fontId="10" fillId="0" borderId="12" xfId="0" applyFont="1" applyBorder="1" applyAlignment="1" applyProtection="1">
      <alignment horizontal="right" vertical="center"/>
      <protection hidden="1"/>
    </xf>
    <xf numFmtId="0" fontId="10" fillId="0" borderId="12" xfId="0" applyFont="1" applyBorder="1" applyAlignment="1" applyProtection="1">
      <alignment horizontal="left" vertical="center"/>
      <protection hidden="1"/>
    </xf>
    <xf numFmtId="0" fontId="10" fillId="0" borderId="93" xfId="0" applyFont="1" applyBorder="1" applyAlignment="1" applyProtection="1">
      <alignment horizontal="left" vertical="center"/>
      <protection hidden="1"/>
    </xf>
    <xf numFmtId="0" fontId="8" fillId="0" borderId="94"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93"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7" fillId="0" borderId="14" xfId="0" applyFont="1" applyBorder="1" applyAlignment="1" applyProtection="1">
      <alignment horizontal="center" vertical="center" wrapText="1" shrinkToFit="1"/>
      <protection hidden="1"/>
    </xf>
    <xf numFmtId="0" fontId="17" fillId="0" borderId="27"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17" fillId="0" borderId="18" xfId="0" applyFont="1" applyBorder="1" applyAlignment="1" applyProtection="1">
      <alignment horizontal="center" vertical="center" shrinkToFit="1"/>
      <protection hidden="1"/>
    </xf>
    <xf numFmtId="0" fontId="14" fillId="0" borderId="19" xfId="0" applyFont="1" applyBorder="1" applyAlignment="1" applyProtection="1">
      <alignment horizontal="center" vertical="center" shrinkToFit="1"/>
      <protection hidden="1"/>
    </xf>
    <xf numFmtId="0" fontId="14" fillId="0" borderId="43" xfId="0" applyFont="1" applyBorder="1" applyAlignment="1" applyProtection="1">
      <alignment horizontal="center" vertical="center" shrinkToFit="1"/>
      <protection hidden="1"/>
    </xf>
    <xf numFmtId="0" fontId="8" fillId="0" borderId="14"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11" fillId="0" borderId="77" xfId="0" applyFont="1" applyBorder="1" applyAlignment="1" applyProtection="1">
      <alignment horizontal="center" vertical="center" shrinkToFit="1"/>
      <protection hidden="1"/>
    </xf>
    <xf numFmtId="0" fontId="11" fillId="0" borderId="16" xfId="0" applyFont="1" applyBorder="1" applyAlignment="1" applyProtection="1">
      <alignment horizontal="center" vertical="center" shrinkToFit="1"/>
      <protection hidden="1"/>
    </xf>
    <xf numFmtId="0" fontId="8" fillId="0" borderId="16" xfId="0" applyFont="1" applyBorder="1" applyAlignment="1" applyProtection="1">
      <alignment horizontal="center" vertical="center"/>
      <protection hidden="1"/>
    </xf>
    <xf numFmtId="0" fontId="8" fillId="0" borderId="19" xfId="0" applyFont="1" applyBorder="1" applyAlignment="1" applyProtection="1">
      <alignment vertical="center"/>
      <protection hidden="1"/>
    </xf>
    <xf numFmtId="0" fontId="8" fillId="0" borderId="43" xfId="0" applyFont="1" applyBorder="1" applyAlignment="1" applyProtection="1">
      <alignment vertical="center"/>
      <protection hidden="1"/>
    </xf>
    <xf numFmtId="0" fontId="8" fillId="0" borderId="19" xfId="0" applyFont="1" applyBorder="1" applyAlignment="1" applyProtection="1">
      <alignment horizontal="left" vertical="center"/>
      <protection hidden="1"/>
    </xf>
    <xf numFmtId="0" fontId="8" fillId="0" borderId="43" xfId="0" applyFont="1" applyBorder="1" applyAlignment="1" applyProtection="1">
      <alignment horizontal="left" vertical="center"/>
      <protection hidden="1"/>
    </xf>
    <xf numFmtId="0" fontId="10" fillId="0" borderId="25"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0" fontId="10" fillId="0" borderId="91" xfId="0" applyFont="1" applyBorder="1" applyAlignment="1" applyProtection="1">
      <alignment horizontal="center" vertical="center"/>
      <protection hidden="1"/>
    </xf>
    <xf numFmtId="0" fontId="10" fillId="0" borderId="92" xfId="0" applyFont="1" applyBorder="1" applyAlignment="1" applyProtection="1">
      <alignment horizontal="center" vertical="center"/>
      <protection hidden="1"/>
    </xf>
    <xf numFmtId="0" fontId="8" fillId="0" borderId="90"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91" xfId="0" applyFont="1" applyBorder="1" applyAlignment="1" applyProtection="1">
      <alignment horizontal="center" vertical="center" wrapText="1"/>
      <protection hidden="1"/>
    </xf>
    <xf numFmtId="0" fontId="8" fillId="0" borderId="92"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0" fontId="22" fillId="0" borderId="0" xfId="0" applyFont="1" applyAlignment="1" applyProtection="1">
      <alignment vertical="center"/>
      <protection hidden="1"/>
    </xf>
    <xf numFmtId="0" fontId="7" fillId="0" borderId="0" xfId="0" applyFont="1" applyAlignment="1" applyProtection="1">
      <alignment horizontal="center" vertical="center" shrinkToFit="1"/>
      <protection hidden="1"/>
    </xf>
    <xf numFmtId="0" fontId="22" fillId="0" borderId="0" xfId="0" applyFont="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4" fillId="0" borderId="0" xfId="0" applyFont="1" applyAlignment="1">
      <alignment vertical="center"/>
    </xf>
    <xf numFmtId="0" fontId="23" fillId="0" borderId="0" xfId="0" applyFont="1" applyAlignment="1">
      <alignment vertical="center"/>
    </xf>
    <xf numFmtId="0" fontId="8" fillId="0" borderId="73" xfId="0" applyFont="1" applyBorder="1" applyAlignment="1" applyProtection="1">
      <alignment horizontal="center" shrinkToFit="1"/>
      <protection hidden="1"/>
    </xf>
    <xf numFmtId="0" fontId="8" fillId="0" borderId="28" xfId="0" applyFont="1" applyBorder="1" applyAlignment="1" applyProtection="1">
      <alignment horizontal="center" shrinkToFit="1"/>
      <protection hidden="1"/>
    </xf>
    <xf numFmtId="0" fontId="10" fillId="0" borderId="26" xfId="0" applyFont="1" applyBorder="1" applyAlignment="1" applyProtection="1">
      <alignment horizontal="left" vertical="center"/>
      <protection hidden="1"/>
    </xf>
    <xf numFmtId="0" fontId="10" fillId="0" borderId="42" xfId="0" applyFont="1" applyBorder="1" applyAlignment="1" applyProtection="1">
      <alignment horizontal="left" vertical="center" indent="1"/>
      <protection hidden="1"/>
    </xf>
    <xf numFmtId="187" fontId="6" fillId="35" borderId="10" xfId="0" applyNumberFormat="1" applyFont="1" applyFill="1" applyBorder="1" applyAlignment="1" applyProtection="1">
      <alignment horizontal="center" vertical="center"/>
      <protection locked="0"/>
    </xf>
    <xf numFmtId="187" fontId="6" fillId="35" borderId="56" xfId="0" applyNumberFormat="1" applyFont="1" applyFill="1" applyBorder="1" applyAlignment="1" applyProtection="1">
      <alignment horizontal="center" vertical="center"/>
      <protection locked="0"/>
    </xf>
    <xf numFmtId="0" fontId="47" fillId="33" borderId="46" xfId="0" applyFont="1" applyFill="1" applyBorder="1" applyAlignment="1">
      <alignment horizontal="center" vertical="center"/>
    </xf>
    <xf numFmtId="0" fontId="47" fillId="33" borderId="49" xfId="0" applyFont="1" applyFill="1" applyBorder="1" applyAlignment="1">
      <alignment horizontal="center" vertical="center"/>
    </xf>
    <xf numFmtId="0" fontId="47" fillId="33" borderId="84" xfId="0" applyFont="1" applyFill="1" applyBorder="1" applyAlignment="1">
      <alignment horizontal="center" vertical="center"/>
    </xf>
    <xf numFmtId="0" fontId="47" fillId="5" borderId="46" xfId="0" applyFont="1" applyFill="1" applyBorder="1" applyAlignment="1">
      <alignment horizontal="center" vertical="center"/>
    </xf>
    <xf numFmtId="0" fontId="47" fillId="5" borderId="84" xfId="0" applyFont="1" applyFill="1" applyBorder="1" applyAlignment="1">
      <alignment horizontal="center" vertical="center"/>
    </xf>
    <xf numFmtId="0" fontId="6" fillId="5" borderId="76"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96"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6" fillId="5" borderId="98" xfId="0" applyFont="1" applyFill="1" applyBorder="1" applyAlignment="1" applyProtection="1">
      <alignment horizontal="center" vertical="center"/>
      <protection locked="0"/>
    </xf>
    <xf numFmtId="0" fontId="6" fillId="5" borderId="99" xfId="0" applyFont="1" applyFill="1" applyBorder="1" applyAlignment="1" applyProtection="1">
      <alignment horizontal="center" vertical="center"/>
      <protection locked="0"/>
    </xf>
    <xf numFmtId="0" fontId="6" fillId="5" borderId="100" xfId="0" applyFont="1" applyFill="1" applyBorder="1" applyAlignment="1" applyProtection="1">
      <alignment horizontal="center" vertical="center"/>
      <protection locked="0"/>
    </xf>
    <xf numFmtId="0" fontId="6" fillId="5" borderId="101" xfId="0" applyFont="1" applyFill="1" applyBorder="1" applyAlignment="1" applyProtection="1">
      <alignment horizontal="center" vertical="center"/>
      <protection locked="0"/>
    </xf>
    <xf numFmtId="0" fontId="6" fillId="5" borderId="102" xfId="0" applyFont="1" applyFill="1" applyBorder="1" applyAlignment="1" applyProtection="1">
      <alignment horizontal="center" vertical="center"/>
      <protection locked="0"/>
    </xf>
    <xf numFmtId="0" fontId="6" fillId="5" borderId="50" xfId="0" applyFont="1" applyFill="1" applyBorder="1" applyAlignment="1" applyProtection="1">
      <alignment horizontal="center" vertical="center"/>
      <protection locked="0"/>
    </xf>
    <xf numFmtId="178" fontId="6" fillId="5" borderId="46" xfId="0" applyNumberFormat="1" applyFont="1" applyFill="1" applyBorder="1" applyAlignment="1" applyProtection="1">
      <alignment horizontal="center" vertical="center"/>
      <protection locked="0"/>
    </xf>
    <xf numFmtId="178" fontId="6" fillId="5" borderId="84" xfId="0" applyNumberFormat="1" applyFont="1" applyFill="1" applyBorder="1" applyAlignment="1" applyProtection="1">
      <alignment horizontal="center" vertical="center"/>
      <protection locked="0"/>
    </xf>
    <xf numFmtId="0" fontId="6" fillId="5" borderId="33" xfId="0" applyFont="1" applyFill="1" applyBorder="1" applyAlignment="1" applyProtection="1">
      <alignment horizontal="center" vertical="center"/>
      <protection locked="0"/>
    </xf>
    <xf numFmtId="0" fontId="6" fillId="5" borderId="35" xfId="0" applyFont="1" applyFill="1" applyBorder="1" applyAlignment="1" applyProtection="1">
      <alignment horizontal="center" vertical="center"/>
      <protection locked="0"/>
    </xf>
    <xf numFmtId="0" fontId="47" fillId="4" borderId="46" xfId="0" applyFont="1" applyFill="1" applyBorder="1" applyAlignment="1">
      <alignment horizontal="center" vertical="center"/>
    </xf>
    <xf numFmtId="0" fontId="47" fillId="4" borderId="84" xfId="0" applyFont="1" applyFill="1" applyBorder="1" applyAlignment="1">
      <alignment horizontal="center" vertical="center"/>
    </xf>
    <xf numFmtId="0" fontId="6" fillId="4" borderId="76"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77" xfId="0" applyFont="1" applyFill="1" applyBorder="1" applyAlignment="1" applyProtection="1">
      <alignment horizontal="center" vertical="center"/>
      <protection locked="0"/>
    </xf>
    <xf numFmtId="0" fontId="6" fillId="4" borderId="45" xfId="0" applyFont="1" applyFill="1" applyBorder="1" applyAlignment="1" applyProtection="1">
      <alignment horizontal="center" vertical="center"/>
      <protection locked="0"/>
    </xf>
    <xf numFmtId="0" fontId="6" fillId="4" borderId="103" xfId="0" applyFont="1" applyFill="1" applyBorder="1" applyAlignment="1" applyProtection="1">
      <alignment horizontal="center" vertical="center"/>
      <protection locked="0"/>
    </xf>
    <xf numFmtId="0" fontId="6" fillId="4" borderId="83" xfId="0" applyFont="1" applyFill="1" applyBorder="1" applyAlignment="1" applyProtection="1">
      <alignment horizontal="center" vertical="center"/>
      <protection locked="0"/>
    </xf>
    <xf numFmtId="0" fontId="6" fillId="4" borderId="96" xfId="0" applyFont="1" applyFill="1" applyBorder="1" applyAlignment="1" applyProtection="1">
      <alignment horizontal="center" vertical="center"/>
      <protection locked="0"/>
    </xf>
    <xf numFmtId="0" fontId="6" fillId="4" borderId="97" xfId="0" applyFont="1" applyFill="1" applyBorder="1" applyAlignment="1" applyProtection="1">
      <alignment horizontal="center" vertical="center"/>
      <protection locked="0"/>
    </xf>
    <xf numFmtId="0" fontId="6" fillId="4" borderId="98" xfId="0" applyFont="1" applyFill="1" applyBorder="1" applyAlignment="1" applyProtection="1">
      <alignment horizontal="center" vertical="center"/>
      <protection locked="0"/>
    </xf>
    <xf numFmtId="0" fontId="6" fillId="4" borderId="99" xfId="0" applyFont="1" applyFill="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0" fontId="6" fillId="4" borderId="101"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6" fillId="4" borderId="50" xfId="0" applyFont="1" applyFill="1" applyBorder="1" applyAlignment="1" applyProtection="1">
      <alignment horizontal="center" vertical="center"/>
      <protection locked="0"/>
    </xf>
    <xf numFmtId="178" fontId="6" fillId="4" borderId="46" xfId="0" applyNumberFormat="1" applyFont="1" applyFill="1" applyBorder="1" applyAlignment="1" applyProtection="1">
      <alignment horizontal="center" vertical="center"/>
      <protection locked="0"/>
    </xf>
    <xf numFmtId="178" fontId="6" fillId="4" borderId="84" xfId="0" applyNumberFormat="1"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47" fillId="3" borderId="46" xfId="0" applyFont="1" applyFill="1" applyBorder="1" applyAlignment="1">
      <alignment horizontal="center" vertical="center"/>
    </xf>
    <xf numFmtId="0" fontId="47" fillId="3" borderId="84" xfId="0" applyFont="1" applyFill="1" applyBorder="1" applyAlignment="1">
      <alignment horizontal="center" vertical="center"/>
    </xf>
    <xf numFmtId="0" fontId="6" fillId="3" borderId="76"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104"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105"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103" xfId="0" applyFont="1" applyFill="1" applyBorder="1" applyAlignment="1" applyProtection="1">
      <alignment horizontal="center" vertical="center"/>
      <protection locked="0"/>
    </xf>
    <xf numFmtId="0" fontId="6" fillId="3" borderId="83" xfId="0" applyFont="1" applyFill="1" applyBorder="1" applyAlignment="1" applyProtection="1">
      <alignment horizontal="center" vertical="center"/>
      <protection locked="0"/>
    </xf>
    <xf numFmtId="0" fontId="6" fillId="3" borderId="106" xfId="0" applyFont="1" applyFill="1" applyBorder="1" applyAlignment="1" applyProtection="1">
      <alignment horizontal="center" vertical="center"/>
      <protection locked="0"/>
    </xf>
    <xf numFmtId="0" fontId="6" fillId="3" borderId="80" xfId="0" applyFont="1" applyFill="1" applyBorder="1" applyAlignment="1" applyProtection="1">
      <alignment horizontal="center" vertical="center"/>
      <protection locked="0"/>
    </xf>
    <xf numFmtId="0" fontId="6" fillId="3" borderId="96" xfId="0" applyFont="1" applyFill="1" applyBorder="1" applyAlignment="1" applyProtection="1">
      <alignment horizontal="center" vertical="center"/>
      <protection locked="0"/>
    </xf>
    <xf numFmtId="0" fontId="6" fillId="3" borderId="97" xfId="0" applyFont="1" applyFill="1" applyBorder="1" applyAlignment="1" applyProtection="1">
      <alignment horizontal="center" vertical="center"/>
      <protection locked="0"/>
    </xf>
    <xf numFmtId="0" fontId="6" fillId="3" borderId="107" xfId="0" applyFont="1" applyFill="1" applyBorder="1" applyAlignment="1" applyProtection="1">
      <alignment horizontal="center" vertical="center"/>
      <protection locked="0"/>
    </xf>
    <xf numFmtId="0" fontId="6" fillId="3" borderId="98" xfId="0" applyFont="1" applyFill="1" applyBorder="1" applyAlignment="1" applyProtection="1">
      <alignment horizontal="center" vertical="center"/>
      <protection locked="0"/>
    </xf>
    <xf numFmtId="0" fontId="6" fillId="3" borderId="99" xfId="0" applyFont="1" applyFill="1" applyBorder="1" applyAlignment="1" applyProtection="1">
      <alignment horizontal="center" vertical="center"/>
      <protection locked="0"/>
    </xf>
    <xf numFmtId="0" fontId="6" fillId="3" borderId="100" xfId="0" applyFont="1" applyFill="1" applyBorder="1" applyAlignment="1" applyProtection="1">
      <alignment horizontal="center" vertical="center"/>
      <protection locked="0"/>
    </xf>
    <xf numFmtId="0" fontId="6" fillId="3" borderId="101" xfId="0" applyFont="1" applyFill="1" applyBorder="1" applyAlignment="1" applyProtection="1">
      <alignment horizontal="center" vertical="center"/>
      <protection locked="0"/>
    </xf>
    <xf numFmtId="0" fontId="6" fillId="3" borderId="108" xfId="0" applyFont="1" applyFill="1" applyBorder="1" applyAlignment="1" applyProtection="1">
      <alignment horizontal="center" vertical="center"/>
      <protection locked="0"/>
    </xf>
    <xf numFmtId="0" fontId="6" fillId="3" borderId="102"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178" fontId="6" fillId="3" borderId="46" xfId="0" applyNumberFormat="1" applyFont="1" applyFill="1" applyBorder="1" applyAlignment="1" applyProtection="1">
      <alignment horizontal="center" vertical="center"/>
      <protection locked="0"/>
    </xf>
    <xf numFmtId="178" fontId="6" fillId="3" borderId="84"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4" borderId="104"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6" fillId="4" borderId="105" xfId="0" applyFont="1" applyFill="1" applyBorder="1" applyAlignment="1" applyProtection="1">
      <alignment horizontal="center" vertical="center" wrapText="1"/>
      <protection locked="0"/>
    </xf>
    <xf numFmtId="0" fontId="6" fillId="4" borderId="55" xfId="0" applyFont="1" applyFill="1" applyBorder="1" applyAlignment="1" applyProtection="1">
      <alignment horizontal="center" vertical="center" wrapText="1"/>
      <protection locked="0"/>
    </xf>
    <xf numFmtId="0" fontId="6" fillId="4" borderId="106" xfId="0" applyFont="1" applyFill="1" applyBorder="1" applyAlignment="1" applyProtection="1">
      <alignment horizontal="center" vertical="center" wrapText="1"/>
      <protection locked="0"/>
    </xf>
    <xf numFmtId="0" fontId="6" fillId="4" borderId="80" xfId="0" applyFont="1" applyFill="1" applyBorder="1" applyAlignment="1" applyProtection="1">
      <alignment horizontal="center" vertical="center" wrapText="1"/>
      <protection locked="0"/>
    </xf>
    <xf numFmtId="0" fontId="6" fillId="5" borderId="104" xfId="0" applyFont="1" applyFill="1" applyBorder="1" applyAlignment="1" applyProtection="1">
      <alignment horizontal="center" vertical="center" wrapText="1"/>
      <protection locked="0"/>
    </xf>
    <xf numFmtId="0" fontId="6" fillId="5" borderId="54" xfId="0" applyFont="1" applyFill="1" applyBorder="1" applyAlignment="1" applyProtection="1">
      <alignment horizontal="center" vertical="center" wrapText="1"/>
      <protection locked="0"/>
    </xf>
    <xf numFmtId="0" fontId="6" fillId="5" borderId="105" xfId="0" applyFont="1" applyFill="1" applyBorder="1" applyAlignment="1" applyProtection="1">
      <alignment vertical="center" wrapText="1"/>
      <protection locked="0"/>
    </xf>
    <xf numFmtId="0" fontId="6" fillId="5" borderId="55" xfId="0" applyFont="1" applyFill="1" applyBorder="1" applyAlignment="1" applyProtection="1">
      <alignment vertical="center" wrapText="1"/>
      <protection locked="0"/>
    </xf>
    <xf numFmtId="0" fontId="6" fillId="5" borderId="103"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6" fillId="5" borderId="105" xfId="0" applyFont="1" applyFill="1" applyBorder="1" applyAlignment="1" applyProtection="1">
      <alignment horizontal="center" vertical="center" wrapText="1"/>
      <protection locked="0"/>
    </xf>
    <xf numFmtId="0" fontId="6" fillId="5" borderId="55" xfId="0" applyFont="1" applyFill="1" applyBorder="1" applyAlignment="1" applyProtection="1">
      <alignment horizontal="center" vertical="center" wrapText="1"/>
      <protection locked="0"/>
    </xf>
    <xf numFmtId="0" fontId="6" fillId="5" borderId="106" xfId="0" applyFont="1" applyFill="1" applyBorder="1" applyAlignment="1" applyProtection="1">
      <alignment horizontal="center" vertical="center" wrapText="1"/>
      <protection locked="0"/>
    </xf>
    <xf numFmtId="0" fontId="6" fillId="5" borderId="80"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209550</xdr:colOff>
      <xdr:row>42</xdr:row>
      <xdr:rowOff>133350</xdr:rowOff>
    </xdr:from>
    <xdr:to>
      <xdr:col>16</xdr:col>
      <xdr:colOff>66675</xdr:colOff>
      <xdr:row>47</xdr:row>
      <xdr:rowOff>19050</xdr:rowOff>
    </xdr:to>
    <xdr:pic>
      <xdr:nvPicPr>
        <xdr:cNvPr id="1" name="Picture 1" descr="11285224273029.png"/>
        <xdr:cNvPicPr preferRelativeResize="1">
          <a:picLocks noChangeAspect="1"/>
        </xdr:cNvPicPr>
      </xdr:nvPicPr>
      <xdr:blipFill>
        <a:blip r:embed="rId1"/>
        <a:stretch>
          <a:fillRect/>
        </a:stretch>
      </xdr:blipFill>
      <xdr:spPr>
        <a:xfrm>
          <a:off x="6210300" y="9601200"/>
          <a:ext cx="847725" cy="857250"/>
        </a:xfrm>
        <a:prstGeom prst="rect">
          <a:avLst/>
        </a:prstGeom>
        <a:noFill/>
        <a:ln w="9525" cmpd="sng">
          <a:noFill/>
        </a:ln>
      </xdr:spPr>
    </xdr:pic>
    <xdr:clientData/>
  </xdr:twoCellAnchor>
  <xdr:twoCellAnchor editAs="oneCell">
    <xdr:from>
      <xdr:col>13</xdr:col>
      <xdr:colOff>171450</xdr:colOff>
      <xdr:row>42</xdr:row>
      <xdr:rowOff>152400</xdr:rowOff>
    </xdr:from>
    <xdr:to>
      <xdr:col>16</xdr:col>
      <xdr:colOff>28575</xdr:colOff>
      <xdr:row>47</xdr:row>
      <xdr:rowOff>38100</xdr:rowOff>
    </xdr:to>
    <xdr:pic>
      <xdr:nvPicPr>
        <xdr:cNvPr id="2" name="Picture 1" descr="11285224273029.png"/>
        <xdr:cNvPicPr preferRelativeResize="1">
          <a:picLocks noChangeAspect="1"/>
        </xdr:cNvPicPr>
      </xdr:nvPicPr>
      <xdr:blipFill>
        <a:blip r:embed="rId1"/>
        <a:stretch>
          <a:fillRect/>
        </a:stretch>
      </xdr:blipFill>
      <xdr:spPr>
        <a:xfrm>
          <a:off x="6172200" y="9620250"/>
          <a:ext cx="84772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2304;&#12450;&#12531;&#12467;&#12531;&#22320;&#21306;&#22823;&#20250;&#30003;&#36796;&#29992;&#12471;&#12540;&#12488;&#12305;&#65288;&#35430;&#20316;&#216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例）記入シート"/>
      <sheetName val="（例）印刷シート(Ａ４版)"/>
      <sheetName val="（例）データシート"/>
    </sheetNames>
    <sheetDataSet>
      <sheetData sheetId="0">
        <row r="2">
          <cell r="P2" t="str">
            <v>県東</v>
          </cell>
          <cell r="Q2" t="str">
            <v>平成24年度　第47回茨城県アンサンブルコンテスト県東地区大会</v>
          </cell>
        </row>
        <row r="3">
          <cell r="P3" t="str">
            <v>県南</v>
          </cell>
          <cell r="Q3" t="str">
            <v>平成24年度　第47回茨城県アンサンブルコンテスト県南地区大会</v>
          </cell>
        </row>
        <row r="4">
          <cell r="P4" t="str">
            <v>県西</v>
          </cell>
          <cell r="Q4" t="str">
            <v>平成24年度　第47回茨城県アンサンブルコンテスト県西地区大会</v>
          </cell>
        </row>
        <row r="5">
          <cell r="P5" t="str">
            <v>県北</v>
          </cell>
          <cell r="Q5" t="str">
            <v>平成24年度　第47回茨城県アンサンブルコンテスト県北地区大会</v>
          </cell>
        </row>
        <row r="6">
          <cell r="P6" t="str">
            <v>中央</v>
          </cell>
          <cell r="Q6" t="str">
            <v>平成24年度　第47回茨城県アンサンブルコンテスト中央地区大会</v>
          </cell>
        </row>
        <row r="12">
          <cell r="E12" t="str">
            <v>中学校</v>
          </cell>
        </row>
        <row r="13">
          <cell r="E13" t="str">
            <v>中央</v>
          </cell>
        </row>
        <row r="14">
          <cell r="E14" t="str">
            <v>水戸市立安紺中学校</v>
          </cell>
        </row>
        <row r="15">
          <cell r="E15" t="str">
            <v>みとしりつあんこんちゅうがっこう</v>
          </cell>
        </row>
        <row r="16">
          <cell r="E16">
            <v>14</v>
          </cell>
        </row>
        <row r="17">
          <cell r="E17">
            <v>15</v>
          </cell>
        </row>
        <row r="18">
          <cell r="E18" t="str">
            <v>吹連　太郎</v>
          </cell>
        </row>
        <row r="19">
          <cell r="E19" t="str">
            <v>310-0054</v>
          </cell>
        </row>
        <row r="20">
          <cell r="E20" t="str">
            <v>水戸市愛宕町４－１</v>
          </cell>
        </row>
        <row r="21">
          <cell r="E21" t="str">
            <v>090-1234-5678</v>
          </cell>
        </row>
        <row r="22">
          <cell r="E22">
            <v>0</v>
          </cell>
        </row>
        <row r="23">
          <cell r="E23" t="str">
            <v>自家用車　１</v>
          </cell>
        </row>
        <row r="24">
          <cell r="E24" t="str">
            <v>４ｔ　１</v>
          </cell>
        </row>
        <row r="25">
          <cell r="E25">
            <v>0</v>
          </cell>
        </row>
        <row r="30">
          <cell r="E30" t="str">
            <v>フルート</v>
          </cell>
          <cell r="G30" t="str">
            <v>金管</v>
          </cell>
          <cell r="I30" t="str">
            <v>管楽</v>
          </cell>
        </row>
        <row r="31">
          <cell r="E31" t="str">
            <v>三重奏</v>
          </cell>
          <cell r="G31" t="str">
            <v>五重奏</v>
          </cell>
          <cell r="I31" t="str">
            <v>六重奏</v>
          </cell>
        </row>
        <row r="32">
          <cell r="E32" t="str">
            <v>小組曲第２番より　Ⅰ．春の歌</v>
          </cell>
          <cell r="G32" t="str">
            <v>金管五重奏曲第３番より　第１楽章</v>
          </cell>
          <cell r="I32" t="str">
            <v>組曲「動物の謝肉祭」より　化石，水族館，終曲</v>
          </cell>
        </row>
        <row r="33">
          <cell r="E33" t="str">
            <v>しょうくみきょくだいにばんより　いち　はるのうた</v>
          </cell>
          <cell r="G33" t="str">
            <v>きんかんごじゅうそうきょくだいさんばんより　だいいちがくしょう</v>
          </cell>
          <cell r="I33" t="str">
            <v>くみきょく「どうぶつのしゃにんくさい」より　かせき，すいぞくかん，しゅうきょく</v>
          </cell>
        </row>
        <row r="34">
          <cell r="E34" t="str">
            <v>Miniature Suite No.2</v>
          </cell>
          <cell r="G34" t="str">
            <v>Quintet No.3 for Brass Quintet</v>
          </cell>
          <cell r="I34" t="str">
            <v>Le Carnaval Des Animaux</v>
          </cell>
        </row>
        <row r="35">
          <cell r="E35" t="str">
            <v>アルビージ</v>
          </cell>
          <cell r="G35" t="str">
            <v>エヴァルド</v>
          </cell>
          <cell r="I35" t="str">
            <v>サン＝サーンス</v>
          </cell>
        </row>
        <row r="36">
          <cell r="E36" t="str">
            <v>あるびーじ</v>
          </cell>
          <cell r="G36" t="str">
            <v>えばるど</v>
          </cell>
          <cell r="I36" t="str">
            <v>さん＝さーんす</v>
          </cell>
        </row>
        <row r="37">
          <cell r="E37" t="str">
            <v>Abelard Albisi</v>
          </cell>
          <cell r="G37" t="str">
            <v>Victor Ewald</v>
          </cell>
          <cell r="I37" t="str">
            <v>Camille Saint-Saens</v>
          </cell>
        </row>
        <row r="38">
          <cell r="E38" t="str">
            <v>なし</v>
          </cell>
          <cell r="G38" t="str">
            <v>なし</v>
          </cell>
          <cell r="I38" t="str">
            <v>山田　太郎</v>
          </cell>
        </row>
        <row r="39">
          <cell r="E39" t="str">
            <v>なし</v>
          </cell>
          <cell r="G39" t="str">
            <v>なし</v>
          </cell>
          <cell r="I39" t="str">
            <v>やまだ　たろう</v>
          </cell>
        </row>
        <row r="40">
          <cell r="E40" t="str">
            <v>なし</v>
          </cell>
          <cell r="G40" t="str">
            <v>なし</v>
          </cell>
          <cell r="I40" t="str">
            <v>YAMADA　Taro</v>
          </cell>
        </row>
        <row r="41">
          <cell r="E41" t="str">
            <v>吹連　次郎</v>
          </cell>
          <cell r="F41" t="str">
            <v>○</v>
          </cell>
          <cell r="G41" t="str">
            <v>連盟　太郎</v>
          </cell>
          <cell r="H41" t="str">
            <v>○</v>
          </cell>
          <cell r="I41" t="str">
            <v>吹奏　太郎</v>
          </cell>
          <cell r="J41" t="str">
            <v>○</v>
          </cell>
        </row>
        <row r="42">
          <cell r="E42" t="str">
            <v>Fl</v>
          </cell>
          <cell r="G42" t="str">
            <v>P.Tp</v>
          </cell>
          <cell r="I42" t="str">
            <v>Fl</v>
          </cell>
        </row>
        <row r="43">
          <cell r="E43" t="str">
            <v>吹連　三郎</v>
          </cell>
          <cell r="F43" t="str">
            <v>×</v>
          </cell>
          <cell r="G43" t="str">
            <v>連盟　次郎</v>
          </cell>
          <cell r="H43" t="str">
            <v>×</v>
          </cell>
          <cell r="I43" t="str">
            <v>吹奏　次郎</v>
          </cell>
          <cell r="J43" t="str">
            <v>○</v>
          </cell>
        </row>
        <row r="44">
          <cell r="E44" t="str">
            <v>Fl</v>
          </cell>
          <cell r="G44" t="str">
            <v>Tp</v>
          </cell>
          <cell r="I44" t="str">
            <v>Cl</v>
          </cell>
        </row>
        <row r="45">
          <cell r="E45" t="str">
            <v>吹連　四郎</v>
          </cell>
          <cell r="F45" t="str">
            <v>○</v>
          </cell>
          <cell r="G45" t="str">
            <v>連盟　三郎</v>
          </cell>
          <cell r="H45" t="str">
            <v>○</v>
          </cell>
          <cell r="I45" t="str">
            <v>吹奏　三郎</v>
          </cell>
          <cell r="J45" t="str">
            <v>○</v>
          </cell>
        </row>
        <row r="46">
          <cell r="E46" t="str">
            <v>Fl</v>
          </cell>
          <cell r="G46" t="str">
            <v>Hr</v>
          </cell>
          <cell r="I46" t="str">
            <v>Tp</v>
          </cell>
        </row>
        <row r="47">
          <cell r="G47" t="str">
            <v>連盟　四郎</v>
          </cell>
          <cell r="H47" t="str">
            <v>○</v>
          </cell>
          <cell r="I47" t="str">
            <v>吹奏　四郎</v>
          </cell>
          <cell r="J47" t="str">
            <v>○</v>
          </cell>
        </row>
        <row r="48">
          <cell r="G48" t="str">
            <v>Tb</v>
          </cell>
          <cell r="I48" t="str">
            <v>Tb</v>
          </cell>
        </row>
        <row r="49">
          <cell r="G49" t="str">
            <v>連盟　五郎</v>
          </cell>
          <cell r="H49" t="str">
            <v>×</v>
          </cell>
          <cell r="I49" t="str">
            <v>吹奏　五郎</v>
          </cell>
          <cell r="J49" t="str">
            <v>○</v>
          </cell>
        </row>
        <row r="50">
          <cell r="G50" t="str">
            <v>Tu</v>
          </cell>
          <cell r="I50" t="str">
            <v>SB</v>
          </cell>
        </row>
        <row r="51">
          <cell r="I51" t="str">
            <v>吹奏　六郎</v>
          </cell>
          <cell r="J51" t="str">
            <v>○</v>
          </cell>
        </row>
        <row r="52">
          <cell r="I52" t="str">
            <v>Per</v>
          </cell>
        </row>
        <row r="57">
          <cell r="E57">
            <v>0.14583333333333337</v>
          </cell>
          <cell r="G57">
            <v>0.1875</v>
          </cell>
          <cell r="I57">
            <v>0.15972222222222227</v>
          </cell>
        </row>
        <row r="58">
          <cell r="E58" t="str">
            <v>なし</v>
          </cell>
          <cell r="G58" t="str">
            <v>あり</v>
          </cell>
          <cell r="I58" t="str">
            <v>あり</v>
          </cell>
        </row>
      </sheetData>
      <sheetData sheetId="2">
        <row r="3">
          <cell r="B3" t="str">
            <v>中学校</v>
          </cell>
          <cell r="C3" t="str">
            <v>中央</v>
          </cell>
          <cell r="D3" t="str">
            <v>水戸市立安紺中学校</v>
          </cell>
          <cell r="E3" t="str">
            <v>みとしりつあんこんちゅうがっこう</v>
          </cell>
          <cell r="G3" t="str">
            <v>フルート</v>
          </cell>
          <cell r="H3" t="str">
            <v>三重奏</v>
          </cell>
          <cell r="I3">
            <v>0.14583333333333337</v>
          </cell>
          <cell r="J3" t="str">
            <v>なし</v>
          </cell>
          <cell r="K3" t="str">
            <v>小組曲第２番より　Ⅰ．春の歌</v>
          </cell>
          <cell r="L3" t="str">
            <v>しょうくみきょくだいにばんより　いち　はるのうた</v>
          </cell>
          <cell r="M3" t="str">
            <v>Miniature Suite No.2</v>
          </cell>
          <cell r="N3" t="str">
            <v>アルビージ</v>
          </cell>
          <cell r="O3" t="str">
            <v>あるびーじ</v>
          </cell>
          <cell r="P3" t="str">
            <v>Abelard Albisi</v>
          </cell>
          <cell r="Q3" t="str">
            <v>なし</v>
          </cell>
          <cell r="R3" t="str">
            <v>なし</v>
          </cell>
          <cell r="S3" t="str">
            <v>なし</v>
          </cell>
          <cell r="T3" t="str">
            <v>Fl</v>
          </cell>
          <cell r="U3" t="str">
            <v>吹連　次郎</v>
          </cell>
          <cell r="V3" t="str">
            <v>○</v>
          </cell>
          <cell r="W3" t="str">
            <v>Fl</v>
          </cell>
          <cell r="X3" t="str">
            <v>吹連　三郎</v>
          </cell>
          <cell r="Y3" t="str">
            <v>×</v>
          </cell>
          <cell r="Z3" t="str">
            <v>Fl</v>
          </cell>
          <cell r="AA3" t="str">
            <v>吹連　四郎</v>
          </cell>
          <cell r="AB3" t="str">
            <v>○</v>
          </cell>
          <cell r="AC3" t="str">
            <v/>
          </cell>
          <cell r="AD3" t="str">
            <v/>
          </cell>
          <cell r="AE3" t="str">
            <v/>
          </cell>
          <cell r="AF3" t="str">
            <v/>
          </cell>
          <cell r="AG3" t="str">
            <v/>
          </cell>
          <cell r="AH3" t="str">
            <v/>
          </cell>
          <cell r="AI3" t="str">
            <v/>
          </cell>
          <cell r="AJ3" t="str">
            <v/>
          </cell>
          <cell r="AK3" t="str">
            <v/>
          </cell>
          <cell r="AL3" t="str">
            <v/>
          </cell>
          <cell r="AM3" t="str">
            <v/>
          </cell>
          <cell r="AN3" t="str">
            <v/>
          </cell>
          <cell r="AO3" t="str">
            <v/>
          </cell>
          <cell r="AP3" t="str">
            <v/>
          </cell>
          <cell r="AQ3" t="str">
            <v/>
          </cell>
          <cell r="AR3">
            <v>15</v>
          </cell>
          <cell r="AS3" t="str">
            <v>吹連　太郎</v>
          </cell>
          <cell r="AT3" t="str">
            <v>090-1234-5678</v>
          </cell>
          <cell r="AU3" t="str">
            <v>310-0054</v>
          </cell>
          <cell r="AV3" t="str">
            <v>水戸市愛宕町４－１</v>
          </cell>
          <cell r="AW3">
            <v>0</v>
          </cell>
          <cell r="AX3" t="str">
            <v>自家用車　１</v>
          </cell>
          <cell r="AY3" t="str">
            <v>４ｔ　１</v>
          </cell>
          <cell r="AZ3">
            <v>0</v>
          </cell>
        </row>
        <row r="4">
          <cell r="G4" t="str">
            <v>金管</v>
          </cell>
          <cell r="H4" t="str">
            <v>五重奏</v>
          </cell>
          <cell r="I4">
            <v>0.1875</v>
          </cell>
          <cell r="J4" t="str">
            <v>あり</v>
          </cell>
          <cell r="K4" t="str">
            <v>金管五重奏曲第３番より　第１楽章</v>
          </cell>
          <cell r="L4" t="str">
            <v>きんかんごじゅうそうきょくだいさんばんより　だいいちがくしょう</v>
          </cell>
          <cell r="M4" t="str">
            <v>Quintet No.3 for Brass Quintet</v>
          </cell>
          <cell r="N4" t="str">
            <v>エヴァルド</v>
          </cell>
          <cell r="O4" t="str">
            <v>えばるど</v>
          </cell>
          <cell r="P4" t="str">
            <v>Victor Ewald</v>
          </cell>
          <cell r="Q4" t="str">
            <v>なし</v>
          </cell>
          <cell r="R4" t="str">
            <v>なし</v>
          </cell>
          <cell r="S4" t="str">
            <v>なし</v>
          </cell>
          <cell r="T4" t="str">
            <v>P.Tp</v>
          </cell>
          <cell r="U4" t="str">
            <v>連盟　太郎</v>
          </cell>
          <cell r="V4" t="str">
            <v>○</v>
          </cell>
          <cell r="W4" t="str">
            <v>Tp</v>
          </cell>
          <cell r="X4" t="str">
            <v>連盟　次郎</v>
          </cell>
          <cell r="Z4" t="str">
            <v>Hr</v>
          </cell>
          <cell r="AA4" t="str">
            <v>連盟　三郎</v>
          </cell>
          <cell r="AB4" t="str">
            <v>○</v>
          </cell>
          <cell r="AC4" t="str">
            <v>Tb</v>
          </cell>
          <cell r="AD4" t="str">
            <v>連盟　四郎</v>
          </cell>
          <cell r="AE4" t="str">
            <v>○</v>
          </cell>
          <cell r="AF4" t="str">
            <v>Tu</v>
          </cell>
          <cell r="AG4" t="str">
            <v>連盟　五郎</v>
          </cell>
          <cell r="AH4" t="str">
            <v>×</v>
          </cell>
          <cell r="AI4" t="str">
            <v/>
          </cell>
          <cell r="AJ4" t="str">
            <v/>
          </cell>
          <cell r="AK4" t="str">
            <v/>
          </cell>
          <cell r="AL4" t="str">
            <v/>
          </cell>
          <cell r="AM4" t="str">
            <v/>
          </cell>
          <cell r="AN4" t="str">
            <v/>
          </cell>
          <cell r="AO4" t="str">
            <v/>
          </cell>
          <cell r="AP4" t="str">
            <v/>
          </cell>
          <cell r="AQ4" t="str">
            <v/>
          </cell>
        </row>
        <row r="5">
          <cell r="G5" t="str">
            <v>管楽</v>
          </cell>
          <cell r="H5" t="str">
            <v>六重奏</v>
          </cell>
          <cell r="I5">
            <v>0.15972222222222227</v>
          </cell>
          <cell r="J5" t="str">
            <v>あり</v>
          </cell>
          <cell r="K5" t="str">
            <v>組曲「動物の謝肉祭」より　化石，水族館，終曲</v>
          </cell>
          <cell r="L5" t="str">
            <v>くみきょく「どうぶつのしゃにんくさい」より　かせき，すいぞくかん，しゅうきょく</v>
          </cell>
          <cell r="M5" t="str">
            <v>Le Carnaval Des Animaux</v>
          </cell>
          <cell r="N5" t="str">
            <v>サン＝サーンス</v>
          </cell>
          <cell r="O5" t="str">
            <v>さん＝さーんす</v>
          </cell>
          <cell r="P5" t="str">
            <v>Camille Saint-Saens</v>
          </cell>
          <cell r="Q5" t="str">
            <v>山田　太郎</v>
          </cell>
          <cell r="R5" t="str">
            <v>やまだ　たろう</v>
          </cell>
          <cell r="S5" t="str">
            <v>YAMADA　Taro</v>
          </cell>
          <cell r="T5" t="str">
            <v>Fl</v>
          </cell>
          <cell r="U5" t="str">
            <v>吹奏　太郎</v>
          </cell>
          <cell r="V5" t="str">
            <v>○</v>
          </cell>
          <cell r="W5" t="str">
            <v>Cl</v>
          </cell>
          <cell r="X5" t="str">
            <v>吹奏　次郎</v>
          </cell>
          <cell r="Y5" t="str">
            <v>○</v>
          </cell>
          <cell r="Z5" t="str">
            <v>Tp</v>
          </cell>
          <cell r="AA5" t="str">
            <v>吹奏　三郎</v>
          </cell>
          <cell r="AB5" t="str">
            <v>○</v>
          </cell>
          <cell r="AC5" t="str">
            <v>Tb</v>
          </cell>
          <cell r="AD5" t="str">
            <v>吹奏　四郎</v>
          </cell>
          <cell r="AE5" t="str">
            <v>○</v>
          </cell>
          <cell r="AF5" t="str">
            <v>SB</v>
          </cell>
          <cell r="AG5" t="str">
            <v>吹奏　五郎</v>
          </cell>
          <cell r="AH5" t="str">
            <v>○</v>
          </cell>
          <cell r="AI5" t="str">
            <v>Per</v>
          </cell>
          <cell r="AJ5" t="str">
            <v>吹奏　六郎</v>
          </cell>
          <cell r="AK5" t="str">
            <v>○</v>
          </cell>
          <cell r="AL5" t="str">
            <v/>
          </cell>
          <cell r="AM5" t="str">
            <v/>
          </cell>
          <cell r="AN5" t="str">
            <v/>
          </cell>
          <cell r="AO5" t="str">
            <v/>
          </cell>
          <cell r="AP5" t="str">
            <v/>
          </cell>
          <cell r="AQ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5"/>
  </sheetPr>
  <dimension ref="A1:AX66"/>
  <sheetViews>
    <sheetView tabSelected="1" view="pageBreakPreview" zoomScale="70" zoomScaleNormal="75" zoomScaleSheetLayoutView="70" zoomScalePageLayoutView="0" workbookViewId="0" topLeftCell="A1">
      <selection activeCell="E23" sqref="E23"/>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customWidth="1"/>
    <col min="14"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215" t="s">
        <v>176</v>
      </c>
      <c r="B2" s="215"/>
      <c r="C2" s="215"/>
      <c r="D2" s="215"/>
      <c r="E2" s="215"/>
      <c r="F2" s="215"/>
      <c r="G2" s="215"/>
      <c r="H2" s="215"/>
      <c r="I2" s="215"/>
      <c r="J2" s="215"/>
      <c r="K2" s="215"/>
      <c r="L2" s="5" t="s">
        <v>0</v>
      </c>
      <c r="N2" s="1" t="s">
        <v>1</v>
      </c>
      <c r="P2" t="s">
        <v>153</v>
      </c>
      <c r="Q2" t="s">
        <v>182</v>
      </c>
    </row>
    <row r="3" spans="1:17" ht="24" customHeight="1">
      <c r="A3" s="225" t="s">
        <v>175</v>
      </c>
      <c r="B3" s="225"/>
      <c r="C3" s="225"/>
      <c r="D3" s="225"/>
      <c r="E3" s="225"/>
      <c r="F3" s="225"/>
      <c r="G3" s="225"/>
      <c r="H3" s="225"/>
      <c r="I3" s="225"/>
      <c r="J3" s="225"/>
      <c r="K3" s="225"/>
      <c r="L3" s="6" t="str">
        <f>IF(P18=122,N2,N3)</f>
        <v>ＮＧ</v>
      </c>
      <c r="N3" s="1" t="s">
        <v>2</v>
      </c>
      <c r="P3" t="s">
        <v>183</v>
      </c>
      <c r="Q3" t="s">
        <v>184</v>
      </c>
    </row>
    <row r="4" spans="1:17" ht="24" customHeight="1">
      <c r="A4" s="18"/>
      <c r="B4" s="18"/>
      <c r="C4" s="18"/>
      <c r="D4" s="18"/>
      <c r="E4" s="18"/>
      <c r="F4" s="18"/>
      <c r="G4" s="18"/>
      <c r="H4" s="18"/>
      <c r="I4" s="18"/>
      <c r="J4" s="18"/>
      <c r="K4" s="18"/>
      <c r="L4" s="6"/>
      <c r="P4" t="s">
        <v>155</v>
      </c>
      <c r="Q4" t="s">
        <v>185</v>
      </c>
    </row>
    <row r="5" spans="1:17" ht="15" customHeight="1">
      <c r="A5" s="4"/>
      <c r="B5" s="226" t="s">
        <v>3</v>
      </c>
      <c r="C5" s="227"/>
      <c r="D5" s="227"/>
      <c r="E5" s="227"/>
      <c r="F5" s="227"/>
      <c r="G5" s="227"/>
      <c r="H5" s="227"/>
      <c r="I5" s="228"/>
      <c r="J5" s="8"/>
      <c r="K5" s="4"/>
      <c r="L5" s="6"/>
      <c r="P5" t="s">
        <v>156</v>
      </c>
      <c r="Q5" t="s">
        <v>186</v>
      </c>
    </row>
    <row r="6" spans="1:17" ht="15" customHeight="1">
      <c r="A6" s="4"/>
      <c r="B6" s="229" t="s">
        <v>4</v>
      </c>
      <c r="C6" s="230"/>
      <c r="D6" s="230"/>
      <c r="E6" s="230"/>
      <c r="F6" s="230"/>
      <c r="G6" s="230"/>
      <c r="H6" s="230"/>
      <c r="I6" s="231"/>
      <c r="J6" s="8"/>
      <c r="K6" s="4"/>
      <c r="L6" s="6"/>
      <c r="P6" t="s">
        <v>157</v>
      </c>
      <c r="Q6" t="s">
        <v>187</v>
      </c>
    </row>
    <row r="7" spans="1:12" ht="15" customHeight="1">
      <c r="A7" s="4"/>
      <c r="B7" s="229" t="s">
        <v>5</v>
      </c>
      <c r="C7" s="230"/>
      <c r="D7" s="230"/>
      <c r="E7" s="230"/>
      <c r="F7" s="230"/>
      <c r="G7" s="230"/>
      <c r="H7" s="230"/>
      <c r="I7" s="231"/>
      <c r="J7" s="8"/>
      <c r="K7" s="4"/>
      <c r="L7" s="6"/>
    </row>
    <row r="8" spans="1:12" ht="15" customHeight="1">
      <c r="A8" s="4"/>
      <c r="B8" s="229" t="s">
        <v>6</v>
      </c>
      <c r="C8" s="230"/>
      <c r="D8" s="230"/>
      <c r="E8" s="230"/>
      <c r="F8" s="230"/>
      <c r="G8" s="230"/>
      <c r="H8" s="230"/>
      <c r="I8" s="231"/>
      <c r="J8" s="8"/>
      <c r="K8" s="4"/>
      <c r="L8" s="6"/>
    </row>
    <row r="9" spans="1:12" ht="15" customHeight="1">
      <c r="A9" s="4"/>
      <c r="B9" s="229" t="s">
        <v>7</v>
      </c>
      <c r="C9" s="230"/>
      <c r="D9" s="230"/>
      <c r="E9" s="230"/>
      <c r="F9" s="230"/>
      <c r="G9" s="230"/>
      <c r="H9" s="230"/>
      <c r="I9" s="231"/>
      <c r="J9" s="8"/>
      <c r="K9" s="4"/>
      <c r="L9" s="6"/>
    </row>
    <row r="10" spans="1:12" ht="15" customHeight="1">
      <c r="A10" s="4"/>
      <c r="B10" s="216" t="s">
        <v>8</v>
      </c>
      <c r="C10" s="217"/>
      <c r="D10" s="217"/>
      <c r="E10" s="217"/>
      <c r="F10" s="217"/>
      <c r="G10" s="217"/>
      <c r="H10" s="217"/>
      <c r="I10" s="218"/>
      <c r="J10" s="8"/>
      <c r="K10" s="4"/>
      <c r="L10" s="6"/>
    </row>
    <row r="11" spans="1:12" ht="15" customHeight="1" thickBot="1">
      <c r="A11" s="19"/>
      <c r="B11" s="19"/>
      <c r="C11" s="19"/>
      <c r="D11" s="19"/>
      <c r="E11" s="19"/>
      <c r="F11" s="19"/>
      <c r="G11" s="19"/>
      <c r="H11" s="19"/>
      <c r="I11" s="19"/>
      <c r="J11" s="19"/>
      <c r="K11" s="19"/>
      <c r="L11" s="3"/>
    </row>
    <row r="12" spans="1:19" s="7" customFormat="1" ht="24" customHeight="1">
      <c r="A12" s="8"/>
      <c r="B12" s="219" t="s">
        <v>9</v>
      </c>
      <c r="C12" s="220"/>
      <c r="D12" s="220"/>
      <c r="E12" s="221"/>
      <c r="F12" s="222"/>
      <c r="G12" s="8" t="s">
        <v>177</v>
      </c>
      <c r="H12" s="8"/>
      <c r="I12" s="8"/>
      <c r="J12" s="8"/>
      <c r="K12" s="8"/>
      <c r="L12" s="8"/>
      <c r="N12" s="9" t="str">
        <f>IF(ISTEXT(E12),$N$2,$N$3)</f>
        <v>ＮＧ</v>
      </c>
      <c r="P12" s="7">
        <f>COUNTIF(N12:N25,$N$2)</f>
        <v>1</v>
      </c>
      <c r="R12" s="7" t="s">
        <v>151</v>
      </c>
      <c r="S12" s="7" t="s">
        <v>152</v>
      </c>
    </row>
    <row r="13" spans="1:22" s="7" customFormat="1" ht="24" customHeight="1">
      <c r="A13" s="94"/>
      <c r="B13" s="223" t="s">
        <v>178</v>
      </c>
      <c r="C13" s="224"/>
      <c r="D13" s="224"/>
      <c r="E13" s="232"/>
      <c r="F13" s="233"/>
      <c r="G13" s="8" t="s">
        <v>179</v>
      </c>
      <c r="H13" s="8"/>
      <c r="I13" s="8"/>
      <c r="J13" s="8"/>
      <c r="K13" s="8"/>
      <c r="L13" s="8"/>
      <c r="N13" s="9" t="str">
        <f>IF(ISTEXT(E13),$N$2,$N$3)</f>
        <v>ＮＧ</v>
      </c>
      <c r="R13" s="7" t="s">
        <v>153</v>
      </c>
      <c r="S13" s="7" t="s">
        <v>154</v>
      </c>
      <c r="T13" s="7" t="s">
        <v>155</v>
      </c>
      <c r="U13" s="7" t="s">
        <v>156</v>
      </c>
      <c r="V13" s="7" t="s">
        <v>157</v>
      </c>
    </row>
    <row r="14" spans="1:16" s="7" customFormat="1" ht="24" customHeight="1">
      <c r="A14" s="8"/>
      <c r="B14" s="223" t="s">
        <v>10</v>
      </c>
      <c r="C14" s="224"/>
      <c r="D14" s="224"/>
      <c r="E14" s="234"/>
      <c r="F14" s="235"/>
      <c r="G14" s="11" t="s">
        <v>11</v>
      </c>
      <c r="H14" s="11"/>
      <c r="I14" s="8"/>
      <c r="J14" s="8"/>
      <c r="K14" s="8"/>
      <c r="L14" s="8"/>
      <c r="N14" s="9" t="str">
        <f>IF(ISTEXT(E14),$N$2,$N$3)</f>
        <v>ＮＧ</v>
      </c>
      <c r="P14" s="7">
        <f>COUNTIF(N29:P29,N2)</f>
        <v>3</v>
      </c>
    </row>
    <row r="15" spans="1:16" s="7" customFormat="1" ht="24" customHeight="1">
      <c r="A15" s="8"/>
      <c r="B15" s="223" t="s">
        <v>12</v>
      </c>
      <c r="C15" s="224"/>
      <c r="D15" s="224"/>
      <c r="E15" s="236"/>
      <c r="F15" s="237"/>
      <c r="G15" s="11"/>
      <c r="H15" s="11"/>
      <c r="I15" s="8"/>
      <c r="J15" s="8"/>
      <c r="K15" s="8"/>
      <c r="L15" s="8"/>
      <c r="N15" s="9" t="str">
        <f>IF(ISTEXT(E15),$N$2,$N$3)</f>
        <v>ＮＧ</v>
      </c>
      <c r="P15" s="7">
        <f>COUNTIF(N32:P66,$N$2)</f>
        <v>88</v>
      </c>
    </row>
    <row r="16" spans="1:20" s="7" customFormat="1" ht="24" customHeight="1">
      <c r="A16" s="8"/>
      <c r="B16" s="223" t="s">
        <v>13</v>
      </c>
      <c r="C16" s="224"/>
      <c r="D16" s="224"/>
      <c r="E16" s="238">
        <f>SUM(R16:T16)</f>
        <v>0</v>
      </c>
      <c r="F16" s="239"/>
      <c r="G16" s="11" t="s">
        <v>174</v>
      </c>
      <c r="H16" s="11"/>
      <c r="I16" s="8"/>
      <c r="J16" s="8"/>
      <c r="K16" s="8"/>
      <c r="L16" s="8"/>
      <c r="N16" s="9" t="str">
        <f>IF(ISNUMBER(E16),$N$2,$N$3)</f>
        <v>ＯＫ</v>
      </c>
      <c r="R16" s="7">
        <f>IF(E31="三重奏",3,IF(E31="四重奏",4,IF(E31="五重奏",5,IF(E31="六重奏",6,IF(E31="七重奏",7,IF(E31="八重奏",8,0))))))</f>
        <v>0</v>
      </c>
      <c r="S16" s="7">
        <f>IF(G31="三重奏",3,IF(G31="四重奏",4,IF(G31="五重奏",5,IF(G31="六重奏",6,IF(G31="七重奏",7,IF(G31="八重奏",8,0))))))</f>
        <v>0</v>
      </c>
      <c r="T16" s="7">
        <f>IF(I31="三重奏",3,IF(I31="四重奏",4,IF(I31="五重奏",5,IF(I31="六重奏",6,IF(I31="七重奏",7,IF(I31="八重奏",8,0))))))</f>
        <v>0</v>
      </c>
    </row>
    <row r="17" spans="1:14" s="7" customFormat="1" ht="24" customHeight="1">
      <c r="A17" s="8"/>
      <c r="B17" s="223" t="s">
        <v>14</v>
      </c>
      <c r="C17" s="224"/>
      <c r="D17" s="224"/>
      <c r="E17" s="240"/>
      <c r="F17" s="241"/>
      <c r="G17" s="11" t="s">
        <v>149</v>
      </c>
      <c r="H17" s="11"/>
      <c r="I17" s="8"/>
      <c r="J17" s="8"/>
      <c r="K17" s="8"/>
      <c r="L17" s="8"/>
      <c r="N17" s="9" t="str">
        <f>IF(ISNUMBER(E17),$N$2,$N$3)</f>
        <v>ＮＧ</v>
      </c>
    </row>
    <row r="18" spans="1:16" s="7" customFormat="1" ht="24" customHeight="1">
      <c r="A18" s="8"/>
      <c r="B18" s="223" t="s">
        <v>15</v>
      </c>
      <c r="C18" s="224"/>
      <c r="D18" s="224"/>
      <c r="E18" s="242"/>
      <c r="F18" s="243"/>
      <c r="G18" s="11" t="s">
        <v>16</v>
      </c>
      <c r="H18" s="11"/>
      <c r="I18" s="8"/>
      <c r="J18" s="8"/>
      <c r="K18" s="8"/>
      <c r="L18" s="8"/>
      <c r="N18" s="9" t="str">
        <f>IF(ISTEXT(E18),$N$2,$N$3)</f>
        <v>ＮＧ</v>
      </c>
      <c r="P18" s="7">
        <f>SUM(P12:P15)</f>
        <v>92</v>
      </c>
    </row>
    <row r="19" spans="1:14" s="7" customFormat="1" ht="24" customHeight="1">
      <c r="A19" s="8"/>
      <c r="B19" s="247" t="s">
        <v>17</v>
      </c>
      <c r="C19" s="224" t="s">
        <v>18</v>
      </c>
      <c r="D19" s="224"/>
      <c r="E19" s="242"/>
      <c r="F19" s="243"/>
      <c r="G19" s="11" t="s">
        <v>19</v>
      </c>
      <c r="H19" s="11"/>
      <c r="I19" s="8"/>
      <c r="J19" s="8"/>
      <c r="K19" s="8"/>
      <c r="L19" s="8"/>
      <c r="N19" s="9" t="str">
        <f>IF(ISTEXT(E19),$N$2,$N$3)</f>
        <v>ＮＧ</v>
      </c>
    </row>
    <row r="20" spans="1:14" s="7" customFormat="1" ht="24" customHeight="1">
      <c r="A20" s="8"/>
      <c r="B20" s="248"/>
      <c r="C20" s="224" t="s">
        <v>20</v>
      </c>
      <c r="D20" s="224"/>
      <c r="E20" s="242"/>
      <c r="F20" s="243"/>
      <c r="G20" s="11" t="s">
        <v>164</v>
      </c>
      <c r="H20" s="11"/>
      <c r="I20" s="8"/>
      <c r="J20" s="8"/>
      <c r="K20" s="8"/>
      <c r="L20" s="8"/>
      <c r="N20" s="9" t="str">
        <f>IF(ISTEXT(E20),$N$2,$N$3)</f>
        <v>ＮＧ</v>
      </c>
    </row>
    <row r="21" spans="1:14" s="7" customFormat="1" ht="24" customHeight="1">
      <c r="A21" s="8"/>
      <c r="B21" s="249"/>
      <c r="C21" s="224" t="s">
        <v>21</v>
      </c>
      <c r="D21" s="224"/>
      <c r="E21" s="242"/>
      <c r="F21" s="243"/>
      <c r="G21" s="11" t="s">
        <v>22</v>
      </c>
      <c r="H21" s="11"/>
      <c r="I21" s="8"/>
      <c r="J21" s="8"/>
      <c r="K21" s="8"/>
      <c r="L21" s="8"/>
      <c r="N21" s="9" t="str">
        <f>IF(ISTEXT(E21),$N$2,$N$3)</f>
        <v>ＮＧ</v>
      </c>
    </row>
    <row r="22" spans="1:14" s="7" customFormat="1" ht="24" customHeight="1">
      <c r="A22" s="8"/>
      <c r="B22" s="250" t="s">
        <v>165</v>
      </c>
      <c r="C22" s="251"/>
      <c r="D22" s="155" t="s">
        <v>166</v>
      </c>
      <c r="E22" s="156"/>
      <c r="F22" s="157" t="s">
        <v>170</v>
      </c>
      <c r="G22" s="11" t="s">
        <v>171</v>
      </c>
      <c r="H22" s="11"/>
      <c r="I22" s="8"/>
      <c r="J22" s="8"/>
      <c r="K22" s="8"/>
      <c r="L22" s="8"/>
      <c r="N22" s="9" t="str">
        <f>IF(E22="",$N$3,$N$2)</f>
        <v>ＮＧ</v>
      </c>
    </row>
    <row r="23" spans="1:14" s="7" customFormat="1" ht="24" customHeight="1">
      <c r="A23" s="8"/>
      <c r="B23" s="252"/>
      <c r="C23" s="253"/>
      <c r="D23" s="155" t="s">
        <v>167</v>
      </c>
      <c r="E23" s="156"/>
      <c r="F23" s="157" t="s">
        <v>170</v>
      </c>
      <c r="G23" s="11" t="s">
        <v>172</v>
      </c>
      <c r="H23" s="11"/>
      <c r="I23" s="8"/>
      <c r="J23" s="8"/>
      <c r="K23" s="8"/>
      <c r="L23" s="8"/>
      <c r="N23" s="9" t="str">
        <f>IF(E23="",$N$3,$N$2)</f>
        <v>ＮＧ</v>
      </c>
    </row>
    <row r="24" spans="1:14" s="7" customFormat="1" ht="24" customHeight="1">
      <c r="A24" s="8"/>
      <c r="B24" s="250" t="s">
        <v>168</v>
      </c>
      <c r="C24" s="251"/>
      <c r="D24" s="155" t="s">
        <v>169</v>
      </c>
      <c r="E24" s="156"/>
      <c r="F24" s="157" t="s">
        <v>170</v>
      </c>
      <c r="G24" s="11" t="s">
        <v>173</v>
      </c>
      <c r="H24" s="11"/>
      <c r="I24" s="8"/>
      <c r="J24" s="8"/>
      <c r="K24" s="8"/>
      <c r="L24" s="8"/>
      <c r="N24" s="9" t="str">
        <f>IF(E24="",$N$3,$N$2)</f>
        <v>ＮＧ</v>
      </c>
    </row>
    <row r="25" spans="1:14" s="7" customFormat="1" ht="24" customHeight="1" thickBot="1">
      <c r="A25" s="8"/>
      <c r="B25" s="254"/>
      <c r="C25" s="255"/>
      <c r="D25" s="158" t="s">
        <v>167</v>
      </c>
      <c r="E25" s="159"/>
      <c r="F25" s="160" t="s">
        <v>170</v>
      </c>
      <c r="G25" s="11" t="s">
        <v>172</v>
      </c>
      <c r="H25" s="11"/>
      <c r="I25" s="8"/>
      <c r="J25" s="8"/>
      <c r="K25" s="8"/>
      <c r="L25" s="8"/>
      <c r="N25" s="9" t="str">
        <f>IF(E25="",$N$3,$N$2)</f>
        <v>ＮＧ</v>
      </c>
    </row>
    <row r="26" spans="1:14" s="7" customFormat="1" ht="15" customHeight="1" thickBot="1">
      <c r="A26" s="8"/>
      <c r="B26" s="88"/>
      <c r="C26" s="88"/>
      <c r="D26" s="88"/>
      <c r="E26" s="90"/>
      <c r="F26" s="90"/>
      <c r="G26" s="11"/>
      <c r="H26" s="11"/>
      <c r="I26" s="8"/>
      <c r="J26" s="8"/>
      <c r="K26" s="8"/>
      <c r="L26" s="8"/>
      <c r="N26" s="89"/>
    </row>
    <row r="27" spans="1:14" s="7" customFormat="1" ht="60.75" customHeight="1" thickBot="1" thickTop="1">
      <c r="A27" s="8"/>
      <c r="B27" s="244" t="s">
        <v>256</v>
      </c>
      <c r="C27" s="245"/>
      <c r="D27" s="245"/>
      <c r="E27" s="245"/>
      <c r="F27" s="245"/>
      <c r="G27" s="245"/>
      <c r="H27" s="245"/>
      <c r="I27" s="246"/>
      <c r="J27" s="8"/>
      <c r="K27" s="8"/>
      <c r="L27" s="8"/>
      <c r="N27" s="89"/>
    </row>
    <row r="28" spans="1:18" s="7" customFormat="1" ht="24" customHeight="1" thickBot="1" thickTop="1">
      <c r="A28" s="8"/>
      <c r="B28" s="8"/>
      <c r="C28" s="8"/>
      <c r="D28" s="8"/>
      <c r="E28" s="8"/>
      <c r="F28" s="8"/>
      <c r="G28" s="8"/>
      <c r="H28" s="8"/>
      <c r="I28" s="8"/>
      <c r="J28" s="8"/>
      <c r="K28" s="8"/>
      <c r="L28" s="8"/>
      <c r="R28" s="13" t="s">
        <v>23</v>
      </c>
    </row>
    <row r="29" spans="1:18" s="7" customFormat="1" ht="24" customHeight="1" thickBot="1">
      <c r="A29" s="8"/>
      <c r="B29" s="396" t="s">
        <v>150</v>
      </c>
      <c r="C29" s="397"/>
      <c r="D29" s="398"/>
      <c r="E29" s="437" t="s">
        <v>24</v>
      </c>
      <c r="F29" s="438"/>
      <c r="G29" s="417" t="s">
        <v>25</v>
      </c>
      <c r="H29" s="418"/>
      <c r="I29" s="399" t="s">
        <v>26</v>
      </c>
      <c r="J29" s="400"/>
      <c r="K29" s="8"/>
      <c r="L29" s="8"/>
      <c r="N29" s="9" t="str">
        <f>IF(N30=N31,$N$2,$N$3)</f>
        <v>ＯＫ</v>
      </c>
      <c r="O29" s="9" t="str">
        <f>IF(O30=O31,$N$2,$N$3)</f>
        <v>ＯＫ</v>
      </c>
      <c r="P29" s="9" t="str">
        <f>IF(P30=P31,$N$2,$N$3)</f>
        <v>ＯＫ</v>
      </c>
      <c r="R29" s="14">
        <f>COUNTIF(N30:P30,$N$2)</f>
        <v>0</v>
      </c>
    </row>
    <row r="30" spans="1:31" s="7" customFormat="1" ht="24" customHeight="1">
      <c r="A30" s="8"/>
      <c r="B30" s="256" t="s">
        <v>27</v>
      </c>
      <c r="C30" s="257"/>
      <c r="D30" s="258"/>
      <c r="E30" s="439"/>
      <c r="F30" s="440"/>
      <c r="G30" s="419"/>
      <c r="H30" s="420"/>
      <c r="I30" s="401"/>
      <c r="J30" s="402"/>
      <c r="K30" s="8"/>
      <c r="L30" s="8"/>
      <c r="N30" s="89" t="str">
        <f>IF(ISTEXT(E30),$N$2,$N$3)</f>
        <v>ＮＧ</v>
      </c>
      <c r="O30" s="89" t="str">
        <f>IF(ISTEXT(G30),$N$2,$N$3)</f>
        <v>ＮＧ</v>
      </c>
      <c r="P30" s="89" t="str">
        <f>IF(ISTEXT(I30),$N$2,$N$3)</f>
        <v>ＮＧ</v>
      </c>
      <c r="R30" s="7" t="s">
        <v>28</v>
      </c>
      <c r="S30" s="7" t="s">
        <v>29</v>
      </c>
      <c r="T30" s="7" t="s">
        <v>30</v>
      </c>
      <c r="U30" s="7" t="s">
        <v>31</v>
      </c>
      <c r="V30" s="7" t="s">
        <v>32</v>
      </c>
      <c r="W30" s="7" t="s">
        <v>33</v>
      </c>
      <c r="X30" s="7" t="s">
        <v>34</v>
      </c>
      <c r="Y30" s="7" t="s">
        <v>35</v>
      </c>
      <c r="Z30" s="7" t="s">
        <v>36</v>
      </c>
      <c r="AA30" s="7" t="s">
        <v>37</v>
      </c>
      <c r="AB30" s="7" t="s">
        <v>38</v>
      </c>
      <c r="AC30" s="7" t="s">
        <v>39</v>
      </c>
      <c r="AD30" s="7" t="s">
        <v>40</v>
      </c>
      <c r="AE30" s="7" t="s">
        <v>41</v>
      </c>
    </row>
    <row r="31" spans="1:23" s="7" customFormat="1" ht="24" customHeight="1">
      <c r="A31" s="8"/>
      <c r="B31" s="259" t="s">
        <v>42</v>
      </c>
      <c r="C31" s="260"/>
      <c r="D31" s="261"/>
      <c r="E31" s="441"/>
      <c r="F31" s="442"/>
      <c r="G31" s="421"/>
      <c r="H31" s="422"/>
      <c r="I31" s="403"/>
      <c r="J31" s="404"/>
      <c r="K31" s="8"/>
      <c r="L31" s="8"/>
      <c r="N31" s="89" t="str">
        <f>IF(ISTEXT(E31),$N$2,$N$3)</f>
        <v>ＮＧ</v>
      </c>
      <c r="O31" s="89" t="str">
        <f>IF(ISTEXT(G31),$N$2,$N$3)</f>
        <v>ＮＧ</v>
      </c>
      <c r="P31" s="89" t="str">
        <f>IF(ISTEXT(I31),$N$2,$N$3)</f>
        <v>ＮＧ</v>
      </c>
      <c r="R31" s="7" t="s">
        <v>43</v>
      </c>
      <c r="S31" s="7" t="s">
        <v>44</v>
      </c>
      <c r="T31" s="7" t="s">
        <v>45</v>
      </c>
      <c r="U31" s="7" t="s">
        <v>46</v>
      </c>
      <c r="V31" s="7" t="s">
        <v>47</v>
      </c>
      <c r="W31" s="7" t="s">
        <v>48</v>
      </c>
    </row>
    <row r="32" spans="1:16" s="7" customFormat="1" ht="34.5" customHeight="1">
      <c r="A32" s="8"/>
      <c r="B32" s="273" t="s">
        <v>49</v>
      </c>
      <c r="C32" s="262" t="s">
        <v>50</v>
      </c>
      <c r="D32" s="263"/>
      <c r="E32" s="443"/>
      <c r="F32" s="444"/>
      <c r="G32" s="465"/>
      <c r="H32" s="466"/>
      <c r="I32" s="471"/>
      <c r="J32" s="472"/>
      <c r="K32" s="8"/>
      <c r="L32" s="8"/>
      <c r="N32" s="9" t="str">
        <f aca="true" t="shared" si="0" ref="N32:N46">IF(ISTEXT(E32),$N$2,$N$3)</f>
        <v>ＮＧ</v>
      </c>
      <c r="O32" s="9" t="str">
        <f aca="true" t="shared" si="1" ref="O32:O46">IF(O$30=$N$2,IF(ISTEXT(G32),$N$2,$N$3),IF(ISTEXT(G32),$N$3,$N$2))</f>
        <v>ＯＫ</v>
      </c>
      <c r="P32" s="9" t="str">
        <f aca="true" t="shared" si="2" ref="P32:P46">IF(P$30=$N$2,IF(ISTEXT(I32),$N$2,$N$3),IF(ISTEXT(I32),$N$3,$N$2))</f>
        <v>ＯＫ</v>
      </c>
    </row>
    <row r="33" spans="1:16" s="7" customFormat="1" ht="34.5" customHeight="1">
      <c r="A33" s="8"/>
      <c r="B33" s="273"/>
      <c r="C33" s="264" t="s">
        <v>51</v>
      </c>
      <c r="D33" s="265"/>
      <c r="E33" s="445"/>
      <c r="F33" s="446"/>
      <c r="G33" s="467"/>
      <c r="H33" s="468"/>
      <c r="I33" s="473"/>
      <c r="J33" s="474"/>
      <c r="K33" s="8"/>
      <c r="L33" s="8"/>
      <c r="N33" s="9" t="str">
        <f t="shared" si="0"/>
        <v>ＮＧ</v>
      </c>
      <c r="O33" s="9" t="str">
        <f t="shared" si="1"/>
        <v>ＯＫ</v>
      </c>
      <c r="P33" s="9" t="str">
        <f t="shared" si="2"/>
        <v>ＯＫ</v>
      </c>
    </row>
    <row r="34" spans="1:16" s="7" customFormat="1" ht="34.5" customHeight="1">
      <c r="A34" s="8"/>
      <c r="B34" s="273"/>
      <c r="C34" s="274" t="s">
        <v>52</v>
      </c>
      <c r="D34" s="275"/>
      <c r="E34" s="447"/>
      <c r="F34" s="448"/>
      <c r="G34" s="423"/>
      <c r="H34" s="424"/>
      <c r="I34" s="475"/>
      <c r="J34" s="476"/>
      <c r="K34" s="8"/>
      <c r="L34" s="8"/>
      <c r="N34" s="9" t="str">
        <f t="shared" si="0"/>
        <v>ＮＧ</v>
      </c>
      <c r="O34" s="9" t="str">
        <f t="shared" si="1"/>
        <v>ＯＫ</v>
      </c>
      <c r="P34" s="9" t="str">
        <f t="shared" si="2"/>
        <v>ＯＫ</v>
      </c>
    </row>
    <row r="35" spans="1:16" s="7" customFormat="1" ht="34.5" customHeight="1">
      <c r="A35" s="8"/>
      <c r="B35" s="273" t="s">
        <v>53</v>
      </c>
      <c r="C35" s="262" t="s">
        <v>50</v>
      </c>
      <c r="D35" s="263"/>
      <c r="E35" s="443"/>
      <c r="F35" s="444"/>
      <c r="G35" s="465"/>
      <c r="H35" s="466"/>
      <c r="I35" s="471"/>
      <c r="J35" s="472"/>
      <c r="K35" s="8"/>
      <c r="L35" s="8"/>
      <c r="N35" s="9" t="str">
        <f t="shared" si="0"/>
        <v>ＮＧ</v>
      </c>
      <c r="O35" s="9" t="str">
        <f t="shared" si="1"/>
        <v>ＯＫ</v>
      </c>
      <c r="P35" s="9" t="str">
        <f t="shared" si="2"/>
        <v>ＯＫ</v>
      </c>
    </row>
    <row r="36" spans="1:16" s="7" customFormat="1" ht="34.5" customHeight="1">
      <c r="A36" s="8"/>
      <c r="B36" s="273"/>
      <c r="C36" s="264" t="s">
        <v>51</v>
      </c>
      <c r="D36" s="265"/>
      <c r="E36" s="445"/>
      <c r="F36" s="446"/>
      <c r="G36" s="467"/>
      <c r="H36" s="468"/>
      <c r="I36" s="477"/>
      <c r="J36" s="478"/>
      <c r="K36" s="8"/>
      <c r="L36" s="8"/>
      <c r="N36" s="9" t="str">
        <f t="shared" si="0"/>
        <v>ＮＧ</v>
      </c>
      <c r="O36" s="9" t="str">
        <f t="shared" si="1"/>
        <v>ＯＫ</v>
      </c>
      <c r="P36" s="9" t="str">
        <f t="shared" si="2"/>
        <v>ＯＫ</v>
      </c>
    </row>
    <row r="37" spans="1:16" s="7" customFormat="1" ht="34.5" customHeight="1">
      <c r="A37" s="8"/>
      <c r="B37" s="273"/>
      <c r="C37" s="274" t="s">
        <v>52</v>
      </c>
      <c r="D37" s="275"/>
      <c r="E37" s="447"/>
      <c r="F37" s="448"/>
      <c r="G37" s="423"/>
      <c r="H37" s="424"/>
      <c r="I37" s="475"/>
      <c r="J37" s="476"/>
      <c r="K37" s="8"/>
      <c r="L37" s="8"/>
      <c r="N37" s="9" t="str">
        <f t="shared" si="0"/>
        <v>ＮＧ</v>
      </c>
      <c r="O37" s="9" t="str">
        <f t="shared" si="1"/>
        <v>ＯＫ</v>
      </c>
      <c r="P37" s="9" t="str">
        <f t="shared" si="2"/>
        <v>ＯＫ</v>
      </c>
    </row>
    <row r="38" spans="1:16" s="7" customFormat="1" ht="34.5" customHeight="1">
      <c r="A38" s="8"/>
      <c r="B38" s="273" t="s">
        <v>54</v>
      </c>
      <c r="C38" s="262" t="s">
        <v>50</v>
      </c>
      <c r="D38" s="263"/>
      <c r="E38" s="443"/>
      <c r="F38" s="444"/>
      <c r="G38" s="465"/>
      <c r="H38" s="466"/>
      <c r="I38" s="471"/>
      <c r="J38" s="472"/>
      <c r="K38" s="8"/>
      <c r="L38" s="8"/>
      <c r="N38" s="9" t="str">
        <f t="shared" si="0"/>
        <v>ＮＧ</v>
      </c>
      <c r="O38" s="9" t="str">
        <f t="shared" si="1"/>
        <v>ＯＫ</v>
      </c>
      <c r="P38" s="9" t="str">
        <f t="shared" si="2"/>
        <v>ＯＫ</v>
      </c>
    </row>
    <row r="39" spans="1:16" s="7" customFormat="1" ht="34.5" customHeight="1">
      <c r="A39" s="8"/>
      <c r="B39" s="273"/>
      <c r="C39" s="264" t="s">
        <v>51</v>
      </c>
      <c r="D39" s="265"/>
      <c r="E39" s="445"/>
      <c r="F39" s="446"/>
      <c r="G39" s="467"/>
      <c r="H39" s="468"/>
      <c r="I39" s="477"/>
      <c r="J39" s="478"/>
      <c r="K39" s="8"/>
      <c r="L39" s="8"/>
      <c r="N39" s="9" t="str">
        <f t="shared" si="0"/>
        <v>ＮＧ</v>
      </c>
      <c r="O39" s="9" t="str">
        <f t="shared" si="1"/>
        <v>ＯＫ</v>
      </c>
      <c r="P39" s="9" t="str">
        <f t="shared" si="2"/>
        <v>ＯＫ</v>
      </c>
    </row>
    <row r="40" spans="1:16" s="7" customFormat="1" ht="34.5" customHeight="1" thickBot="1">
      <c r="A40" s="8"/>
      <c r="B40" s="276"/>
      <c r="C40" s="269" t="s">
        <v>52</v>
      </c>
      <c r="D40" s="270"/>
      <c r="E40" s="449"/>
      <c r="F40" s="450"/>
      <c r="G40" s="469"/>
      <c r="H40" s="470"/>
      <c r="I40" s="479"/>
      <c r="J40" s="480"/>
      <c r="K40" s="8"/>
      <c r="L40" s="8"/>
      <c r="N40" s="9" t="str">
        <f t="shared" si="0"/>
        <v>ＮＧ</v>
      </c>
      <c r="O40" s="9" t="str">
        <f t="shared" si="1"/>
        <v>ＯＫ</v>
      </c>
      <c r="P40" s="9" t="str">
        <f t="shared" si="2"/>
        <v>ＯＫ</v>
      </c>
    </row>
    <row r="41" spans="1:16" s="7" customFormat="1" ht="24" customHeight="1">
      <c r="A41" s="8"/>
      <c r="B41" s="271" t="s">
        <v>55</v>
      </c>
      <c r="C41" s="91" t="s">
        <v>56</v>
      </c>
      <c r="D41" s="272" t="s">
        <v>158</v>
      </c>
      <c r="E41" s="451"/>
      <c r="F41" s="452"/>
      <c r="G41" s="425"/>
      <c r="H41" s="426"/>
      <c r="I41" s="405"/>
      <c r="J41" s="406"/>
      <c r="K41" s="8"/>
      <c r="L41" s="8"/>
      <c r="N41" s="9" t="str">
        <f t="shared" si="0"/>
        <v>ＮＧ</v>
      </c>
      <c r="O41" s="9" t="str">
        <f t="shared" si="1"/>
        <v>ＯＫ</v>
      </c>
      <c r="P41" s="9" t="str">
        <f t="shared" si="2"/>
        <v>ＯＫ</v>
      </c>
    </row>
    <row r="42" spans="1:50" s="7" customFormat="1" ht="24" customHeight="1">
      <c r="A42" s="8"/>
      <c r="B42" s="266"/>
      <c r="C42" s="10" t="s">
        <v>57</v>
      </c>
      <c r="D42" s="268"/>
      <c r="E42" s="453"/>
      <c r="F42" s="454"/>
      <c r="G42" s="430"/>
      <c r="H42" s="427"/>
      <c r="I42" s="410"/>
      <c r="J42" s="407"/>
      <c r="K42" s="8"/>
      <c r="L42" s="8"/>
      <c r="N42" s="9" t="str">
        <f t="shared" si="0"/>
        <v>ＮＧ</v>
      </c>
      <c r="O42" s="9" t="str">
        <f t="shared" si="1"/>
        <v>ＯＫ</v>
      </c>
      <c r="P42" s="9" t="str">
        <f t="shared" si="2"/>
        <v>ＯＫ</v>
      </c>
      <c r="R42" s="7" t="s">
        <v>58</v>
      </c>
      <c r="S42" s="7" t="s">
        <v>59</v>
      </c>
      <c r="T42" s="7" t="s">
        <v>60</v>
      </c>
      <c r="U42" s="7" t="s">
        <v>61</v>
      </c>
      <c r="V42" s="7" t="s">
        <v>62</v>
      </c>
      <c r="W42" s="7" t="s">
        <v>63</v>
      </c>
      <c r="X42" s="7" t="s">
        <v>64</v>
      </c>
      <c r="Y42" s="7" t="s">
        <v>65</v>
      </c>
      <c r="Z42" s="7" t="s">
        <v>66</v>
      </c>
      <c r="AA42" s="7" t="s">
        <v>67</v>
      </c>
      <c r="AB42" s="7" t="s">
        <v>68</v>
      </c>
      <c r="AC42" s="7" t="s">
        <v>69</v>
      </c>
      <c r="AD42" s="7" t="s">
        <v>70</v>
      </c>
      <c r="AE42" s="7" t="s">
        <v>71</v>
      </c>
      <c r="AF42" s="7" t="s">
        <v>72</v>
      </c>
      <c r="AG42" s="7" t="s">
        <v>73</v>
      </c>
      <c r="AH42" s="7" t="s">
        <v>74</v>
      </c>
      <c r="AI42" s="7" t="s">
        <v>75</v>
      </c>
      <c r="AJ42" s="7" t="s">
        <v>76</v>
      </c>
      <c r="AK42" s="7" t="s">
        <v>77</v>
      </c>
      <c r="AL42" s="7" t="s">
        <v>78</v>
      </c>
      <c r="AM42" s="7" t="s">
        <v>79</v>
      </c>
      <c r="AN42" s="7" t="s">
        <v>80</v>
      </c>
      <c r="AO42" s="7" t="s">
        <v>81</v>
      </c>
      <c r="AP42" s="7" t="s">
        <v>82</v>
      </c>
      <c r="AQ42" s="7" t="s">
        <v>83</v>
      </c>
      <c r="AR42" s="7" t="s">
        <v>84</v>
      </c>
      <c r="AS42" s="7" t="s">
        <v>85</v>
      </c>
      <c r="AT42" s="7" t="s">
        <v>86</v>
      </c>
      <c r="AU42" s="7" t="s">
        <v>87</v>
      </c>
      <c r="AV42" s="7" t="s">
        <v>88</v>
      </c>
      <c r="AW42" s="7" t="s">
        <v>89</v>
      </c>
      <c r="AX42" s="7" t="s">
        <v>90</v>
      </c>
    </row>
    <row r="43" spans="1:16" s="7" customFormat="1" ht="24" customHeight="1">
      <c r="A43" s="8"/>
      <c r="B43" s="266" t="s">
        <v>91</v>
      </c>
      <c r="C43" s="10" t="s">
        <v>56</v>
      </c>
      <c r="D43" s="267" t="s">
        <v>158</v>
      </c>
      <c r="E43" s="455"/>
      <c r="F43" s="456"/>
      <c r="G43" s="428"/>
      <c r="H43" s="429"/>
      <c r="I43" s="408"/>
      <c r="J43" s="409"/>
      <c r="K43" s="8"/>
      <c r="L43" s="8"/>
      <c r="N43" s="9" t="str">
        <f t="shared" si="0"/>
        <v>ＮＧ</v>
      </c>
      <c r="O43" s="9" t="str">
        <f t="shared" si="1"/>
        <v>ＯＫ</v>
      </c>
      <c r="P43" s="9" t="str">
        <f t="shared" si="2"/>
        <v>ＯＫ</v>
      </c>
    </row>
    <row r="44" spans="1:16" s="7" customFormat="1" ht="24" customHeight="1">
      <c r="A44" s="8"/>
      <c r="B44" s="266"/>
      <c r="C44" s="10" t="s">
        <v>57</v>
      </c>
      <c r="D44" s="268"/>
      <c r="E44" s="457"/>
      <c r="F44" s="454"/>
      <c r="G44" s="430"/>
      <c r="H44" s="427"/>
      <c r="I44" s="410"/>
      <c r="J44" s="407"/>
      <c r="K44" s="8"/>
      <c r="L44" s="8"/>
      <c r="N44" s="9" t="str">
        <f t="shared" si="0"/>
        <v>ＮＧ</v>
      </c>
      <c r="O44" s="9" t="str">
        <f t="shared" si="1"/>
        <v>ＯＫ</v>
      </c>
      <c r="P44" s="9" t="str">
        <f t="shared" si="2"/>
        <v>ＯＫ</v>
      </c>
    </row>
    <row r="45" spans="1:16" s="7" customFormat="1" ht="24" customHeight="1">
      <c r="A45" s="8"/>
      <c r="B45" s="266" t="s">
        <v>92</v>
      </c>
      <c r="C45" s="10" t="s">
        <v>56</v>
      </c>
      <c r="D45" s="267" t="s">
        <v>158</v>
      </c>
      <c r="E45" s="458"/>
      <c r="F45" s="456"/>
      <c r="G45" s="428"/>
      <c r="H45" s="429"/>
      <c r="I45" s="408"/>
      <c r="J45" s="409"/>
      <c r="K45" s="8"/>
      <c r="L45" s="8"/>
      <c r="N45" s="9" t="str">
        <f t="shared" si="0"/>
        <v>ＮＧ</v>
      </c>
      <c r="O45" s="9" t="str">
        <f t="shared" si="1"/>
        <v>ＯＫ</v>
      </c>
      <c r="P45" s="9" t="str">
        <f t="shared" si="2"/>
        <v>ＯＫ</v>
      </c>
    </row>
    <row r="46" spans="1:16" s="7" customFormat="1" ht="24" customHeight="1">
      <c r="A46" s="8"/>
      <c r="B46" s="266"/>
      <c r="C46" s="10" t="s">
        <v>57</v>
      </c>
      <c r="D46" s="268"/>
      <c r="E46" s="457"/>
      <c r="F46" s="454"/>
      <c r="G46" s="430"/>
      <c r="H46" s="427"/>
      <c r="I46" s="410"/>
      <c r="J46" s="407"/>
      <c r="K46" s="8"/>
      <c r="L46" s="8"/>
      <c r="N46" s="9" t="str">
        <f t="shared" si="0"/>
        <v>ＮＧ</v>
      </c>
      <c r="O46" s="9" t="str">
        <f t="shared" si="1"/>
        <v>ＯＫ</v>
      </c>
      <c r="P46" s="9" t="str">
        <f t="shared" si="2"/>
        <v>ＯＫ</v>
      </c>
    </row>
    <row r="47" spans="1:16" s="7" customFormat="1" ht="24" customHeight="1">
      <c r="A47" s="8"/>
      <c r="B47" s="266" t="s">
        <v>93</v>
      </c>
      <c r="C47" s="10" t="s">
        <v>56</v>
      </c>
      <c r="D47" s="267" t="s">
        <v>158</v>
      </c>
      <c r="E47" s="455"/>
      <c r="F47" s="456"/>
      <c r="G47" s="428"/>
      <c r="H47" s="429"/>
      <c r="I47" s="408"/>
      <c r="J47" s="409"/>
      <c r="K47" s="8"/>
      <c r="L47" s="8"/>
      <c r="N47" s="9" t="str">
        <f>IF(OR(E$31="八重奏",E$31="七重奏",E$31="六重奏",E$31="五重奏",E$31="四重奏"),IF(ISTEXT(E47),$N$2,$N$3),IF(ISTEXT(E47),$N$3,$N$2))</f>
        <v>ＯＫ</v>
      </c>
      <c r="O47" s="9" t="str">
        <f>IF(OR(G$31="八重奏",G$31="七重奏",G$31="六重奏",G$31="五重奏",G$31="四重奏"),IF(ISTEXT(G47),$N$2,$N$3),IF(ISTEXT(G47),$N$3,$N$2))</f>
        <v>ＯＫ</v>
      </c>
      <c r="P47" s="9" t="str">
        <f>IF(OR(I$31="八重奏",I$31="七重奏",I$31="六重奏",I$31="五重奏",I$31="四重奏"),IF(ISTEXT(I47),$N$2,$N$3),IF(ISTEXT(I47),$N$3,$N$2))</f>
        <v>ＯＫ</v>
      </c>
    </row>
    <row r="48" spans="1:16" s="7" customFormat="1" ht="24" customHeight="1">
      <c r="A48" s="8"/>
      <c r="B48" s="266"/>
      <c r="C48" s="10" t="s">
        <v>57</v>
      </c>
      <c r="D48" s="268"/>
      <c r="E48" s="457"/>
      <c r="F48" s="454"/>
      <c r="G48" s="430"/>
      <c r="H48" s="427"/>
      <c r="I48" s="410"/>
      <c r="J48" s="407"/>
      <c r="K48" s="8"/>
      <c r="L48" s="8"/>
      <c r="N48" s="9" t="str">
        <f>IF(OR(E$31="八重奏",E$31="七重奏",E$31="六重奏",E$31="五重奏",E$31="四重奏"),IF(ISTEXT(E48),$N$2,$N$3),IF(ISTEXT(E48),$N$3,$N$2))</f>
        <v>ＯＫ</v>
      </c>
      <c r="O48" s="9" t="str">
        <f>IF(OR(G$31="八重奏",G$31="七重奏",G$31="六重奏",G$31="五重奏",G$31="四重奏"),IF(ISTEXT(G48),$N$2,$N$3),IF(ISTEXT(G48),$N$3,$N$2))</f>
        <v>ＯＫ</v>
      </c>
      <c r="P48" s="9" t="str">
        <f>IF(OR(I$31="八重奏",I$31="七重奏",I$31="六重奏",I$31="五重奏",I$31="四重奏"),IF(ISTEXT(I48),$N$2,$N$3),IF(ISTEXT(I48),$N$3,$N$2))</f>
        <v>ＯＫ</v>
      </c>
    </row>
    <row r="49" spans="1:16" s="7" customFormat="1" ht="24" customHeight="1">
      <c r="A49" s="8"/>
      <c r="B49" s="266" t="s">
        <v>94</v>
      </c>
      <c r="C49" s="10" t="s">
        <v>56</v>
      </c>
      <c r="D49" s="267" t="s">
        <v>158</v>
      </c>
      <c r="E49" s="455"/>
      <c r="F49" s="456"/>
      <c r="G49" s="428"/>
      <c r="H49" s="429"/>
      <c r="I49" s="408"/>
      <c r="J49" s="409"/>
      <c r="K49" s="8"/>
      <c r="L49" s="8"/>
      <c r="N49" s="9" t="str">
        <f>IF(OR(E$31="八重奏",E$31="七重奏",E$31="六重奏",E$31="五重奏"),IF(ISTEXT(E49),$N$2,$N$3),IF(ISTEXT(E49),$N$3,$N$2))</f>
        <v>ＯＫ</v>
      </c>
      <c r="O49" s="9" t="str">
        <f>IF(OR(G$31="八重奏",G$31="七重奏",G$31="六重奏",G$31="五重奏"),IF(ISTEXT(G49),$N$2,$N$3),IF(ISTEXT(G49),$N$3,$N$2))</f>
        <v>ＯＫ</v>
      </c>
      <c r="P49" s="9" t="str">
        <f>IF(OR(I$31="八重奏",I$31="七重奏",I$31="六重奏",I$31="五重奏"),IF(ISTEXT(I49),$N$2,$N$3),IF(ISTEXT(I49),$N$3,$N$2))</f>
        <v>ＯＫ</v>
      </c>
    </row>
    <row r="50" spans="1:16" s="7" customFormat="1" ht="24" customHeight="1">
      <c r="A50" s="8"/>
      <c r="B50" s="266"/>
      <c r="C50" s="10" t="s">
        <v>57</v>
      </c>
      <c r="D50" s="268"/>
      <c r="E50" s="457"/>
      <c r="F50" s="454"/>
      <c r="G50" s="430"/>
      <c r="H50" s="427"/>
      <c r="I50" s="410"/>
      <c r="J50" s="407"/>
      <c r="K50" s="8"/>
      <c r="L50" s="8"/>
      <c r="N50" s="9" t="str">
        <f>IF(OR(E$31="八重奏",E$31="七重奏",E$31="六重奏",E$31="五重奏"),IF(ISTEXT(E50),$N$2,$N$3),IF(ISTEXT(E50),$N$3,$N$2))</f>
        <v>ＯＫ</v>
      </c>
      <c r="O50" s="9" t="str">
        <f>IF(OR(G$31="八重奏",G$31="七重奏",G$31="六重奏",G$31="五重奏"),IF(ISTEXT(G50),$N$2,$N$3),IF(ISTEXT(G50),$N$3,$N$2))</f>
        <v>ＯＫ</v>
      </c>
      <c r="P50" s="9" t="str">
        <f>IF(OR(I$31="八重奏",I$31="七重奏",I$31="六重奏",I$31="五重奏"),IF(ISTEXT(I50),$N$2,$N$3),IF(ISTEXT(I50),$N$3,$N$2))</f>
        <v>ＯＫ</v>
      </c>
    </row>
    <row r="51" spans="1:16" s="7" customFormat="1" ht="24" customHeight="1">
      <c r="A51" s="8"/>
      <c r="B51" s="266" t="s">
        <v>95</v>
      </c>
      <c r="C51" s="10" t="s">
        <v>56</v>
      </c>
      <c r="D51" s="267" t="s">
        <v>158</v>
      </c>
      <c r="E51" s="455"/>
      <c r="F51" s="456"/>
      <c r="G51" s="428"/>
      <c r="H51" s="429"/>
      <c r="I51" s="408"/>
      <c r="J51" s="409"/>
      <c r="K51" s="8"/>
      <c r="L51" s="8"/>
      <c r="N51" s="9" t="str">
        <f>IF(OR(E$31="八重奏",E$31="七重奏",E$31="六重奏"),IF(ISTEXT(E51),$N$2,$N$3),IF(ISTEXT(E51),$N$3,$N$2))</f>
        <v>ＯＫ</v>
      </c>
      <c r="O51" s="9" t="str">
        <f>IF(OR(G$31="八重奏",G$31="七重奏",G$31="六重奏"),IF(ISTEXT(G51),$N$2,$N$3),IF(ISTEXT(G51),$N$3,$N$2))</f>
        <v>ＯＫ</v>
      </c>
      <c r="P51" s="9" t="str">
        <f>IF(OR(I$31="八重奏",I$31="七重奏",I$31="六重奏"),IF(ISTEXT(I51),$N$2,$N$3),IF(ISTEXT(I51),$N$3,$N$2))</f>
        <v>ＯＫ</v>
      </c>
    </row>
    <row r="52" spans="1:16" s="7" customFormat="1" ht="24" customHeight="1">
      <c r="A52" s="8"/>
      <c r="B52" s="266"/>
      <c r="C52" s="10" t="s">
        <v>57</v>
      </c>
      <c r="D52" s="268"/>
      <c r="E52" s="457"/>
      <c r="F52" s="454"/>
      <c r="G52" s="430"/>
      <c r="H52" s="427"/>
      <c r="I52" s="410"/>
      <c r="J52" s="407"/>
      <c r="K52" s="8"/>
      <c r="L52" s="8"/>
      <c r="N52" s="9" t="str">
        <f>IF(OR(E$31="八重奏",E$31="七重奏",E$31="六重奏"),IF(ISTEXT(E52),$N$2,$N$3),IF(ISTEXT(E52),$N$3,$N$2))</f>
        <v>ＯＫ</v>
      </c>
      <c r="O52" s="9" t="str">
        <f>IF(OR(G$31="八重奏",G$31="七重奏",G$31="六重奏"),IF(ISTEXT(G52),$N$2,$N$3),IF(ISTEXT(G52),$N$3,$N$2))</f>
        <v>ＯＫ</v>
      </c>
      <c r="P52" s="9" t="str">
        <f>IF(OR(I$31="八重奏",I$31="七重奏",I$31="六重奏"),IF(ISTEXT(I52),$N$2,$N$3),IF(ISTEXT(I52),$N$3,$N$2))</f>
        <v>ＯＫ</v>
      </c>
    </row>
    <row r="53" spans="1:16" s="7" customFormat="1" ht="24" customHeight="1">
      <c r="A53" s="8"/>
      <c r="B53" s="266" t="s">
        <v>96</v>
      </c>
      <c r="C53" s="10" t="s">
        <v>56</v>
      </c>
      <c r="D53" s="267" t="s">
        <v>158</v>
      </c>
      <c r="E53" s="455"/>
      <c r="F53" s="456"/>
      <c r="G53" s="428"/>
      <c r="H53" s="429"/>
      <c r="I53" s="408"/>
      <c r="J53" s="409"/>
      <c r="K53" s="8"/>
      <c r="L53" s="8"/>
      <c r="N53" s="9" t="str">
        <f>IF(OR(E$31="八重奏",E$31="七重奏"),IF(ISTEXT(E53),$N$2,$N$3),IF(ISTEXT(E53),$N$3,$N$2))</f>
        <v>ＯＫ</v>
      </c>
      <c r="O53" s="9" t="str">
        <f>IF(OR(G$31="八重奏",G$31="七重奏"),IF(ISTEXT(G53),$N$2,$N$3),IF(ISTEXT(G53),$N$3,$N$2))</f>
        <v>ＯＫ</v>
      </c>
      <c r="P53" s="9" t="str">
        <f>IF(OR(I$31="八重奏",I$31="七重奏"),IF(ISTEXT(I53),$N$2,$N$3),IF(ISTEXT(I53),$N$3,$N$2))</f>
        <v>ＯＫ</v>
      </c>
    </row>
    <row r="54" spans="1:16" s="7" customFormat="1" ht="24" customHeight="1">
      <c r="A54" s="8"/>
      <c r="B54" s="266"/>
      <c r="C54" s="10" t="s">
        <v>57</v>
      </c>
      <c r="D54" s="268"/>
      <c r="E54" s="457"/>
      <c r="F54" s="454"/>
      <c r="G54" s="430"/>
      <c r="H54" s="427"/>
      <c r="I54" s="410"/>
      <c r="J54" s="407"/>
      <c r="K54" s="8"/>
      <c r="L54" s="8"/>
      <c r="N54" s="9" t="str">
        <f>IF(OR(E$31="八重奏",E$31="七重奏"),IF(ISTEXT(E54),$N$2,$N$3),IF(ISTEXT(E54),$N$3,$N$2))</f>
        <v>ＯＫ</v>
      </c>
      <c r="O54" s="9" t="str">
        <f>IF(OR(G$31="八重奏",G$31="七重奏"),IF(ISTEXT(G54),$N$2,$N$3),IF(ISTEXT(G54),$N$3,$N$2))</f>
        <v>ＯＫ</v>
      </c>
      <c r="P54" s="9" t="str">
        <f>IF(OR(I$31="八重奏",I$31="七重奏"),IF(ISTEXT(I54),$N$2,$N$3),IF(ISTEXT(I54),$N$3,$N$2))</f>
        <v>ＯＫ</v>
      </c>
    </row>
    <row r="55" spans="1:16" s="7" customFormat="1" ht="24" customHeight="1">
      <c r="A55" s="8"/>
      <c r="B55" s="266" t="s">
        <v>97</v>
      </c>
      <c r="C55" s="10" t="s">
        <v>56</v>
      </c>
      <c r="D55" s="267" t="s">
        <v>158</v>
      </c>
      <c r="E55" s="455"/>
      <c r="F55" s="456"/>
      <c r="G55" s="428"/>
      <c r="H55" s="429"/>
      <c r="I55" s="408"/>
      <c r="J55" s="409"/>
      <c r="K55" s="8"/>
      <c r="L55" s="8"/>
      <c r="N55" s="9" t="str">
        <f>IF(E$31="八重奏",IF(ISTEXT(E55),$N$2,$N$3),IF(ISTEXT(E55),$N$3,$N$2))</f>
        <v>ＯＫ</v>
      </c>
      <c r="O55" s="9" t="str">
        <f>IF(G$31="八重奏",IF(ISTEXT(G55),$N$2,$N$3),IF(ISTEXT(G55),$N$3,$N$2))</f>
        <v>ＯＫ</v>
      </c>
      <c r="P55" s="9" t="str">
        <f>IF(I$31="八重奏",IF(ISTEXT(I55),$N$2,$N$3),IF(ISTEXT(I55),$N$3,$N$2))</f>
        <v>ＯＫ</v>
      </c>
    </row>
    <row r="56" spans="1:16" s="7" customFormat="1" ht="24" customHeight="1" thickBot="1">
      <c r="A56" s="8"/>
      <c r="B56" s="280"/>
      <c r="C56" s="12" t="s">
        <v>57</v>
      </c>
      <c r="D56" s="281"/>
      <c r="E56" s="459"/>
      <c r="F56" s="460"/>
      <c r="G56" s="431"/>
      <c r="H56" s="432"/>
      <c r="I56" s="411"/>
      <c r="J56" s="412"/>
      <c r="K56" s="8"/>
      <c r="L56" s="8"/>
      <c r="N56" s="9" t="str">
        <f>IF(E$31="八重奏",IF(ISTEXT(E56),$N$2,$N$3),IF(ISTEXT(E56),$N$3,$N$2))</f>
        <v>ＯＫ</v>
      </c>
      <c r="O56" s="9" t="str">
        <f>IF(G$31="八重奏",IF(ISTEXT(G56),$N$2,$N$3),IF(ISTEXT(G56),$N$3,$N$2))</f>
        <v>ＯＫ</v>
      </c>
      <c r="P56" s="9" t="str">
        <f>IF(I$31="八重奏",IF(ISTEXT(I56),$N$2,$N$3),IF(ISTEXT(I56),$N$3,$N$2))</f>
        <v>ＯＫ</v>
      </c>
    </row>
    <row r="57" spans="1:50" s="7" customFormat="1" ht="24" customHeight="1" thickBot="1">
      <c r="A57" s="8"/>
      <c r="B57" s="282" t="s">
        <v>98</v>
      </c>
      <c r="C57" s="283"/>
      <c r="D57" s="284"/>
      <c r="E57" s="461"/>
      <c r="F57" s="462"/>
      <c r="G57" s="433"/>
      <c r="H57" s="434"/>
      <c r="I57" s="413"/>
      <c r="J57" s="414"/>
      <c r="K57" s="8"/>
      <c r="L57" s="8"/>
      <c r="N57" s="9" t="str">
        <f>IF(ISNUMBER(E57),$N$2,$N$3)</f>
        <v>ＮＧ</v>
      </c>
      <c r="O57" s="9" t="str">
        <f>IF(O$30=$N$2,IF(ISNUMBER(G57),$N$2,$N$3),IF(ISNUMBER(G57),$N$3,$N$2))</f>
        <v>ＯＫ</v>
      </c>
      <c r="P57" s="9" t="str">
        <f>IF(P$30=$N$2,IF(ISNUMBER(I57),$N$2,$N$3),IF(ISNUMBER(I57),$N$3,$N$2))</f>
        <v>ＯＫ</v>
      </c>
      <c r="R57" s="15">
        <v>0.0625</v>
      </c>
      <c r="S57" s="15">
        <f aca="true" t="shared" si="3" ref="S57:AM57">R57+TIME(0,10,0)</f>
        <v>0.06944444444444445</v>
      </c>
      <c r="T57" s="15">
        <f t="shared" si="3"/>
        <v>0.0763888888888889</v>
      </c>
      <c r="U57" s="15">
        <f t="shared" si="3"/>
        <v>0.08333333333333334</v>
      </c>
      <c r="V57" s="15">
        <f t="shared" si="3"/>
        <v>0.09027777777777779</v>
      </c>
      <c r="W57" s="15">
        <f t="shared" si="3"/>
        <v>0.09722222222222224</v>
      </c>
      <c r="X57" s="15">
        <f t="shared" si="3"/>
        <v>0.10416666666666669</v>
      </c>
      <c r="Y57" s="15">
        <f t="shared" si="3"/>
        <v>0.11111111111111113</v>
      </c>
      <c r="Z57" s="15">
        <f t="shared" si="3"/>
        <v>0.11805555555555558</v>
      </c>
      <c r="AA57" s="15">
        <f t="shared" si="3"/>
        <v>0.12500000000000003</v>
      </c>
      <c r="AB57" s="15">
        <f t="shared" si="3"/>
        <v>0.13194444444444448</v>
      </c>
      <c r="AC57" s="15">
        <f t="shared" si="3"/>
        <v>0.13888888888888892</v>
      </c>
      <c r="AD57" s="15">
        <f t="shared" si="3"/>
        <v>0.14583333333333337</v>
      </c>
      <c r="AE57" s="15">
        <f t="shared" si="3"/>
        <v>0.15277777777777782</v>
      </c>
      <c r="AF57" s="15">
        <f t="shared" si="3"/>
        <v>0.15972222222222227</v>
      </c>
      <c r="AG57" s="15">
        <f t="shared" si="3"/>
        <v>0.1666666666666667</v>
      </c>
      <c r="AH57" s="15">
        <f t="shared" si="3"/>
        <v>0.17361111111111116</v>
      </c>
      <c r="AI57" s="15">
        <f t="shared" si="3"/>
        <v>0.1805555555555556</v>
      </c>
      <c r="AJ57" s="15">
        <f t="shared" si="3"/>
        <v>0.18750000000000006</v>
      </c>
      <c r="AK57" s="15">
        <f t="shared" si="3"/>
        <v>0.1944444444444445</v>
      </c>
      <c r="AL57" s="15">
        <f t="shared" si="3"/>
        <v>0.20138888888888895</v>
      </c>
      <c r="AM57" s="15">
        <f t="shared" si="3"/>
        <v>0.2083333333333334</v>
      </c>
      <c r="AN57" s="15"/>
      <c r="AO57" s="15"/>
      <c r="AP57" s="15"/>
      <c r="AQ57" s="15"/>
      <c r="AR57" s="15"/>
      <c r="AS57" s="15"/>
      <c r="AT57" s="15"/>
      <c r="AU57" s="15"/>
      <c r="AV57" s="15"/>
      <c r="AW57" s="15"/>
      <c r="AX57" s="15"/>
    </row>
    <row r="58" spans="1:21" s="7" customFormat="1" ht="24" customHeight="1" thickBot="1">
      <c r="A58" s="8"/>
      <c r="B58" s="277" t="s">
        <v>180</v>
      </c>
      <c r="C58" s="278"/>
      <c r="D58" s="279"/>
      <c r="E58" s="463"/>
      <c r="F58" s="464"/>
      <c r="G58" s="435"/>
      <c r="H58" s="436"/>
      <c r="I58" s="415"/>
      <c r="J58" s="416"/>
      <c r="K58" s="8"/>
      <c r="L58" s="8"/>
      <c r="N58" s="9" t="str">
        <f>IF(ISTEXT(E58),$N$2,$N$3)</f>
        <v>ＮＧ</v>
      </c>
      <c r="O58" s="9" t="str">
        <f>IF(O$30=$N$2,IF(ISTEXT(G58),$N$2,$N$3),IF(ISTEXT(G58),$N$3,$N$2))</f>
        <v>ＯＫ</v>
      </c>
      <c r="P58" s="9" t="str">
        <f>IF(P$30=$N$2,IF(ISTEXT(I58),$N$2,$N$3),IF(ISTEXT(I58),$N$3,$N$2))</f>
        <v>ＯＫ</v>
      </c>
      <c r="R58" s="7" t="s">
        <v>99</v>
      </c>
      <c r="S58" s="7" t="s">
        <v>100</v>
      </c>
      <c r="T58" s="7" t="s">
        <v>159</v>
      </c>
      <c r="U58" s="7" t="s">
        <v>160</v>
      </c>
    </row>
    <row r="59" spans="1:16" ht="11.25" customHeight="1">
      <c r="A59" s="3"/>
      <c r="B59" s="3"/>
      <c r="C59" s="3"/>
      <c r="D59" s="3"/>
      <c r="E59" s="3"/>
      <c r="F59" s="3"/>
      <c r="G59" s="3"/>
      <c r="H59" s="3"/>
      <c r="I59" s="3"/>
      <c r="J59" s="3"/>
      <c r="K59" s="3"/>
      <c r="N59" s="149" t="str">
        <f>IF(E41="",$N$2,IF(ISTEXT(F41),$N$2,"NG"))</f>
        <v>ＯＫ</v>
      </c>
      <c r="O59" s="149" t="str">
        <f>IF(G41="",$N$2,IF(ISTEXT(H41),$N$2,"NG"))</f>
        <v>ＯＫ</v>
      </c>
      <c r="P59" s="149" t="str">
        <f>IF(I41="",$N$2,IF(ISTEXT(J41),$N$2,"NG"))</f>
        <v>ＯＫ</v>
      </c>
    </row>
    <row r="60" spans="14:16" ht="13.5">
      <c r="N60" s="149" t="str">
        <f>IF(E43="",$N$2,IF(ISTEXT(F43),$N$2,"NG"))</f>
        <v>ＯＫ</v>
      </c>
      <c r="O60" s="149" t="str">
        <f>IF(G43="",$N$2,IF(ISTEXT(H43),$N$2,"NG"))</f>
        <v>ＯＫ</v>
      </c>
      <c r="P60" s="149" t="str">
        <f>IF(I43="",$N$2,IF(ISTEXT(J43),$N$2,"NG"))</f>
        <v>ＯＫ</v>
      </c>
    </row>
    <row r="61" spans="14:16" ht="13.5">
      <c r="N61" s="149" t="str">
        <f>IF(E45="",$N$2,IF(ISTEXT(F45),$N$2,"NG"))</f>
        <v>ＯＫ</v>
      </c>
      <c r="O61" s="149" t="str">
        <f>IF(G45="",$N$2,IF(ISTEXT(H45),$N$2,"NG"))</f>
        <v>ＯＫ</v>
      </c>
      <c r="P61" s="149" t="str">
        <f>IF(I45="",$N$2,IF(ISTEXT(J45),$N$2,"NG"))</f>
        <v>ＯＫ</v>
      </c>
    </row>
    <row r="62" spans="14:16" ht="13.5">
      <c r="N62" s="149" t="str">
        <f>IF(E47="",$N$2,IF(ISTEXT(F47),$N$2,"NG"))</f>
        <v>ＯＫ</v>
      </c>
      <c r="O62" s="149" t="str">
        <f>IF(G47="",$N$2,IF(ISTEXT(H47),$N$2,"NG"))</f>
        <v>ＯＫ</v>
      </c>
      <c r="P62" s="149" t="str">
        <f>IF(I47="",$N$2,IF(ISTEXT(J47),$N$2,"NG"))</f>
        <v>ＯＫ</v>
      </c>
    </row>
    <row r="63" spans="14:16" ht="13.5">
      <c r="N63" s="149" t="str">
        <f>IF(E49="",$N$2,IF(ISTEXT(F49),$N$2,"NG"))</f>
        <v>ＯＫ</v>
      </c>
      <c r="O63" s="149" t="str">
        <f>IF(G49="",$N$2,IF(ISTEXT(H49),$N$2,"NG"))</f>
        <v>ＯＫ</v>
      </c>
      <c r="P63" s="149" t="str">
        <f>IF(I49="",$N$2,IF(ISTEXT(J49),$N$2,"NG"))</f>
        <v>ＯＫ</v>
      </c>
    </row>
    <row r="64" spans="14:16" ht="13.5">
      <c r="N64" s="149" t="str">
        <f>IF(E51="",$N$2,IF(ISTEXT(F51),$N$2,"NG"))</f>
        <v>ＯＫ</v>
      </c>
      <c r="O64" s="149" t="str">
        <f>IF(G51="",$N$2,IF(ISTEXT(H51),$N$2,"NG"))</f>
        <v>ＯＫ</v>
      </c>
      <c r="P64" s="149" t="str">
        <f>IF(I51="",$N$2,IF(ISTEXT(J51),$N$2,"NG"))</f>
        <v>ＯＫ</v>
      </c>
    </row>
    <row r="65" spans="14:16" ht="13.5">
      <c r="N65" s="149" t="str">
        <f>IF(E53="",$N$2,IF(ISTEXT(F53),$N$2,"NG"))</f>
        <v>ＯＫ</v>
      </c>
      <c r="O65" s="149" t="str">
        <f>IF(G53="",$N$2,IF(ISTEXT(H53),$N$2,"NG"))</f>
        <v>ＯＫ</v>
      </c>
      <c r="P65" s="149" t="str">
        <f>IF(I53="",$N$2,IF(ISTEXT(J53),$N$2,"NG"))</f>
        <v>ＯＫ</v>
      </c>
    </row>
    <row r="66" spans="14:16" ht="13.5">
      <c r="N66" s="149" t="str">
        <f>IF(E55="",$N$2,IF(ISTEXT(F55),$N$2,"NG"))</f>
        <v>ＯＫ</v>
      </c>
      <c r="O66" s="149" t="str">
        <f>IF(G55="",$N$2,IF(ISTEXT(H55),$N$2,"NG"))</f>
        <v>ＯＫ</v>
      </c>
      <c r="P66" s="149" t="str">
        <f>IF(I55="",$N$2,IF(ISTEXT(J55),$N$2,"NG"))</f>
        <v>ＯＫ</v>
      </c>
    </row>
  </sheetData>
  <sheetProtection password="EEAB" sheet="1" selectLockedCells="1"/>
  <mergeCells count="130">
    <mergeCell ref="B58:D58"/>
    <mergeCell ref="E58:F58"/>
    <mergeCell ref="G58:H58"/>
    <mergeCell ref="I58:J58"/>
    <mergeCell ref="B55:B56"/>
    <mergeCell ref="D55:D56"/>
    <mergeCell ref="F55:F56"/>
    <mergeCell ref="H55:H56"/>
    <mergeCell ref="J55:J56"/>
    <mergeCell ref="B57:D57"/>
    <mergeCell ref="E57:F57"/>
    <mergeCell ref="G57:H57"/>
    <mergeCell ref="I57:J57"/>
    <mergeCell ref="G40:H40"/>
    <mergeCell ref="I40:J40"/>
    <mergeCell ref="B53:B54"/>
    <mergeCell ref="D53:D54"/>
    <mergeCell ref="F53:F54"/>
    <mergeCell ref="H53:H54"/>
    <mergeCell ref="J53:J54"/>
    <mergeCell ref="B38:B40"/>
    <mergeCell ref="C38:D38"/>
    <mergeCell ref="E38:F38"/>
    <mergeCell ref="G38:H38"/>
    <mergeCell ref="I38:J38"/>
    <mergeCell ref="C39:D39"/>
    <mergeCell ref="E39:F39"/>
    <mergeCell ref="G39:H39"/>
    <mergeCell ref="B35:B37"/>
    <mergeCell ref="C37:D37"/>
    <mergeCell ref="E37:F37"/>
    <mergeCell ref="C34:D34"/>
    <mergeCell ref="E34:F34"/>
    <mergeCell ref="E32:F32"/>
    <mergeCell ref="C33:D33"/>
    <mergeCell ref="E33:F33"/>
    <mergeCell ref="B32:B34"/>
    <mergeCell ref="B51:B52"/>
    <mergeCell ref="D51:D52"/>
    <mergeCell ref="F51:F52"/>
    <mergeCell ref="H51:H52"/>
    <mergeCell ref="J51:J52"/>
    <mergeCell ref="B47:B48"/>
    <mergeCell ref="D47:D48"/>
    <mergeCell ref="F47:F48"/>
    <mergeCell ref="H47:H48"/>
    <mergeCell ref="J47:J48"/>
    <mergeCell ref="B49:B50"/>
    <mergeCell ref="D49:D50"/>
    <mergeCell ref="F49:F50"/>
    <mergeCell ref="H49:H50"/>
    <mergeCell ref="J49:J50"/>
    <mergeCell ref="B43:B44"/>
    <mergeCell ref="D43:D44"/>
    <mergeCell ref="F43:F44"/>
    <mergeCell ref="H43:H44"/>
    <mergeCell ref="J43:J44"/>
    <mergeCell ref="B45:B46"/>
    <mergeCell ref="D45:D46"/>
    <mergeCell ref="F45:F46"/>
    <mergeCell ref="H45:H46"/>
    <mergeCell ref="J45:J46"/>
    <mergeCell ref="I39:J39"/>
    <mergeCell ref="C40:D40"/>
    <mergeCell ref="E40:F40"/>
    <mergeCell ref="B41:B42"/>
    <mergeCell ref="D41:D42"/>
    <mergeCell ref="F41:F42"/>
    <mergeCell ref="H41:H42"/>
    <mergeCell ref="J41:J42"/>
    <mergeCell ref="C36:D36"/>
    <mergeCell ref="E36:F36"/>
    <mergeCell ref="G36:H36"/>
    <mergeCell ref="I36:J36"/>
    <mergeCell ref="G37:H37"/>
    <mergeCell ref="I37:J37"/>
    <mergeCell ref="G34:H34"/>
    <mergeCell ref="I34:J34"/>
    <mergeCell ref="C35:D35"/>
    <mergeCell ref="E35:F35"/>
    <mergeCell ref="G35:H35"/>
    <mergeCell ref="I35:J35"/>
    <mergeCell ref="G33:H33"/>
    <mergeCell ref="E30:F30"/>
    <mergeCell ref="G30:H30"/>
    <mergeCell ref="I30:J30"/>
    <mergeCell ref="E31:F31"/>
    <mergeCell ref="G31:H31"/>
    <mergeCell ref="B30:D30"/>
    <mergeCell ref="B31:D31"/>
    <mergeCell ref="I31:J31"/>
    <mergeCell ref="C32:D32"/>
    <mergeCell ref="E29:F29"/>
    <mergeCell ref="G29:H29"/>
    <mergeCell ref="B29:D29"/>
    <mergeCell ref="I29:J29"/>
    <mergeCell ref="G32:H32"/>
    <mergeCell ref="I32:J32"/>
    <mergeCell ref="C19:D19"/>
    <mergeCell ref="E19:F19"/>
    <mergeCell ref="C20:D20"/>
    <mergeCell ref="E20:F20"/>
    <mergeCell ref="B27:I27"/>
    <mergeCell ref="C21:D21"/>
    <mergeCell ref="E21:F21"/>
    <mergeCell ref="B19:B21"/>
    <mergeCell ref="B22:C23"/>
    <mergeCell ref="B24:C25"/>
    <mergeCell ref="B16:D16"/>
    <mergeCell ref="E16:F16"/>
    <mergeCell ref="B17:D17"/>
    <mergeCell ref="E17:F17"/>
    <mergeCell ref="B18:D18"/>
    <mergeCell ref="E18:F18"/>
    <mergeCell ref="B9:I9"/>
    <mergeCell ref="E13:F13"/>
    <mergeCell ref="B14:D14"/>
    <mergeCell ref="E14:F14"/>
    <mergeCell ref="B15:D15"/>
    <mergeCell ref="E15:F15"/>
    <mergeCell ref="A2:K2"/>
    <mergeCell ref="B10:I10"/>
    <mergeCell ref="B12:D12"/>
    <mergeCell ref="E12:F12"/>
    <mergeCell ref="B13:D13"/>
    <mergeCell ref="A3:K3"/>
    <mergeCell ref="B5:I5"/>
    <mergeCell ref="B6:I6"/>
    <mergeCell ref="B7:I7"/>
    <mergeCell ref="B8:I8"/>
  </mergeCells>
  <dataValidations count="10">
    <dataValidation allowBlank="1" showInputMessage="1" showErrorMessage="1" sqref="E26:F26"/>
    <dataValidation type="whole" operator="greaterThanOrEqual" allowBlank="1" showInputMessage="1" showErrorMessage="1" sqref="E17">
      <formula1>0</formula1>
    </dataValidation>
    <dataValidation type="list" allowBlank="1" showInputMessage="1" showErrorMessage="1" errorTitle="もう一度！" error="○か×を選択してください" sqref="J41 F41:F56 J43 J45 J47 J49 J51 J53 J55 H41 H43 H45 H47 H49 H51 H53 H55">
      <formula1>$T$58:$U$58</formula1>
    </dataValidation>
    <dataValidation type="list" allowBlank="1" showInputMessage="1" showErrorMessage="1" sqref="E57:G57 I57">
      <formula1>$R$57:$AM$57</formula1>
    </dataValidation>
    <dataValidation type="list" allowBlank="1" showInputMessage="1" showErrorMessage="1" sqref="I31 E31:G31">
      <formula1>$R$31:$W$31</formula1>
    </dataValidation>
    <dataValidation type="list" allowBlank="1" showInputMessage="1" showErrorMessage="1" sqref="I42 E42 E44 E46 I48 I46 I54 I44 I52 I50 E48 E50 E52 E54 E56 G56 G54 G46 G48 G50 G52 G44 G42 I56">
      <formula1>$R$42:$AX$42</formula1>
    </dataValidation>
    <dataValidation type="list" allowBlank="1" showInputMessage="1" showErrorMessage="1" sqref="E58:G58 I58">
      <formula1>$R$58:$S$58</formula1>
    </dataValidation>
    <dataValidation type="list" allowBlank="1" showInputMessage="1" showErrorMessage="1" sqref="E12:F12">
      <formula1>$R$12:$S$12</formula1>
    </dataValidation>
    <dataValidation type="list" allowBlank="1" showInputMessage="1" showErrorMessage="1" sqref="E13:F13">
      <formula1>$R$13:$V$13</formula1>
    </dataValidation>
    <dataValidation type="list" allowBlank="1" showInputMessage="1" showErrorMessage="1" sqref="E30:J30">
      <formula1>$R$30:$AE$30</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tabColor indexed="39"/>
  </sheetPr>
  <dimension ref="A1:AX66"/>
  <sheetViews>
    <sheetView view="pageBreakPreview" zoomScale="70" zoomScaleNormal="75" zoomScaleSheetLayoutView="70" zoomScalePageLayoutView="0" workbookViewId="0" topLeftCell="A40">
      <selection activeCell="E19" sqref="E19:F19"/>
    </sheetView>
  </sheetViews>
  <sheetFormatPr defaultColWidth="9.00390625" defaultRowHeight="13.5"/>
  <cols>
    <col min="1" max="1" width="2.00390625" style="177" customWidth="1"/>
    <col min="2" max="2" width="9.00390625" style="177" customWidth="1"/>
    <col min="3" max="3" width="15.00390625" style="177" customWidth="1"/>
    <col min="4" max="4" width="7.25390625" style="177" bestFit="1" customWidth="1"/>
    <col min="5" max="5" width="37.50390625" style="177" customWidth="1"/>
    <col min="6" max="6" width="5.625" style="177" customWidth="1"/>
    <col min="7" max="7" width="37.50390625" style="177" customWidth="1"/>
    <col min="8" max="8" width="5.50390625" style="177" customWidth="1"/>
    <col min="9" max="9" width="37.50390625" style="177" customWidth="1"/>
    <col min="10" max="10" width="5.625" style="177" customWidth="1"/>
    <col min="11" max="11" width="2.00390625" style="177" customWidth="1"/>
    <col min="12" max="12" width="12.50390625" style="177" customWidth="1"/>
    <col min="13" max="13" width="25.00390625" style="177" customWidth="1"/>
    <col min="14" max="50" width="9.00390625" style="177" customWidth="1"/>
    <col min="51" max="79" width="9.00390625" style="0" customWidth="1"/>
  </cols>
  <sheetData>
    <row r="1" spans="1:12" ht="11.25" customHeight="1">
      <c r="A1" s="175"/>
      <c r="B1" s="176"/>
      <c r="C1" s="176"/>
      <c r="D1" s="176"/>
      <c r="E1" s="176"/>
      <c r="F1" s="176"/>
      <c r="G1" s="176"/>
      <c r="H1" s="176"/>
      <c r="I1" s="176"/>
      <c r="J1" s="176"/>
      <c r="K1" s="176"/>
      <c r="L1" s="176"/>
    </row>
    <row r="2" spans="1:17" ht="24" customHeight="1">
      <c r="A2" s="215" t="s">
        <v>176</v>
      </c>
      <c r="B2" s="215"/>
      <c r="C2" s="215"/>
      <c r="D2" s="215"/>
      <c r="E2" s="215"/>
      <c r="F2" s="215"/>
      <c r="G2" s="215"/>
      <c r="H2" s="215"/>
      <c r="I2" s="215"/>
      <c r="J2" s="215"/>
      <c r="K2" s="215"/>
      <c r="L2" s="5" t="s">
        <v>0</v>
      </c>
      <c r="N2" s="177" t="s">
        <v>1</v>
      </c>
      <c r="P2" t="s">
        <v>153</v>
      </c>
      <c r="Q2" t="s">
        <v>182</v>
      </c>
    </row>
    <row r="3" spans="1:17" ht="24" customHeight="1">
      <c r="A3" s="225" t="s">
        <v>194</v>
      </c>
      <c r="B3" s="225"/>
      <c r="C3" s="225"/>
      <c r="D3" s="225"/>
      <c r="E3" s="225"/>
      <c r="F3" s="225"/>
      <c r="G3" s="225"/>
      <c r="H3" s="225"/>
      <c r="I3" s="225"/>
      <c r="J3" s="225"/>
      <c r="K3" s="225"/>
      <c r="L3" s="6" t="str">
        <f>IF(P18=122,N2,N3)</f>
        <v>ＯＫ</v>
      </c>
      <c r="N3" s="177" t="s">
        <v>2</v>
      </c>
      <c r="P3" t="s">
        <v>183</v>
      </c>
      <c r="Q3" t="s">
        <v>184</v>
      </c>
    </row>
    <row r="4" spans="1:17" ht="24" customHeight="1">
      <c r="A4" s="18"/>
      <c r="B4" s="18"/>
      <c r="C4" s="18"/>
      <c r="D4" s="18"/>
      <c r="E4" s="18"/>
      <c r="F4" s="18"/>
      <c r="G4" s="18"/>
      <c r="H4" s="18"/>
      <c r="I4" s="18"/>
      <c r="J4" s="18"/>
      <c r="K4" s="18"/>
      <c r="L4" s="6"/>
      <c r="P4" t="s">
        <v>155</v>
      </c>
      <c r="Q4" t="s">
        <v>185</v>
      </c>
    </row>
    <row r="5" spans="1:17" ht="15" customHeight="1">
      <c r="A5" s="4"/>
      <c r="B5" s="226" t="s">
        <v>3</v>
      </c>
      <c r="C5" s="227"/>
      <c r="D5" s="227"/>
      <c r="E5" s="227"/>
      <c r="F5" s="227"/>
      <c r="G5" s="227"/>
      <c r="H5" s="227"/>
      <c r="I5" s="228"/>
      <c r="J5" s="8"/>
      <c r="K5" s="4"/>
      <c r="L5" s="6"/>
      <c r="P5" t="s">
        <v>156</v>
      </c>
      <c r="Q5" t="s">
        <v>186</v>
      </c>
    </row>
    <row r="6" spans="1:17" ht="15" customHeight="1">
      <c r="A6" s="4"/>
      <c r="B6" s="229" t="s">
        <v>4</v>
      </c>
      <c r="C6" s="230"/>
      <c r="D6" s="230"/>
      <c r="E6" s="230"/>
      <c r="F6" s="230"/>
      <c r="G6" s="230"/>
      <c r="H6" s="230"/>
      <c r="I6" s="231"/>
      <c r="J6" s="8"/>
      <c r="K6" s="4"/>
      <c r="L6" s="6"/>
      <c r="P6" t="s">
        <v>157</v>
      </c>
      <c r="Q6" t="s">
        <v>187</v>
      </c>
    </row>
    <row r="7" spans="1:12" ht="15" customHeight="1">
      <c r="A7" s="4"/>
      <c r="B7" s="229" t="s">
        <v>5</v>
      </c>
      <c r="C7" s="230"/>
      <c r="D7" s="230"/>
      <c r="E7" s="230"/>
      <c r="F7" s="230"/>
      <c r="G7" s="230"/>
      <c r="H7" s="230"/>
      <c r="I7" s="231"/>
      <c r="J7" s="8"/>
      <c r="K7" s="4"/>
      <c r="L7" s="6"/>
    </row>
    <row r="8" spans="1:12" ht="15" customHeight="1">
      <c r="A8" s="4"/>
      <c r="B8" s="229" t="s">
        <v>6</v>
      </c>
      <c r="C8" s="230"/>
      <c r="D8" s="230"/>
      <c r="E8" s="230"/>
      <c r="F8" s="230"/>
      <c r="G8" s="230"/>
      <c r="H8" s="230"/>
      <c r="I8" s="231"/>
      <c r="J8" s="8"/>
      <c r="K8" s="4"/>
      <c r="L8" s="6"/>
    </row>
    <row r="9" spans="1:12" ht="15" customHeight="1">
      <c r="A9" s="4"/>
      <c r="B9" s="229" t="s">
        <v>7</v>
      </c>
      <c r="C9" s="230"/>
      <c r="D9" s="230"/>
      <c r="E9" s="230"/>
      <c r="F9" s="230"/>
      <c r="G9" s="230"/>
      <c r="H9" s="230"/>
      <c r="I9" s="231"/>
      <c r="J9" s="8"/>
      <c r="K9" s="4"/>
      <c r="L9" s="6"/>
    </row>
    <row r="10" spans="1:12" ht="15" customHeight="1">
      <c r="A10" s="4"/>
      <c r="B10" s="216" t="s">
        <v>8</v>
      </c>
      <c r="C10" s="217"/>
      <c r="D10" s="217"/>
      <c r="E10" s="217"/>
      <c r="F10" s="217"/>
      <c r="G10" s="217"/>
      <c r="H10" s="217"/>
      <c r="I10" s="218"/>
      <c r="J10" s="8"/>
      <c r="K10" s="4"/>
      <c r="L10" s="6"/>
    </row>
    <row r="11" spans="1:12" ht="15" customHeight="1" thickBot="1">
      <c r="A11" s="19"/>
      <c r="B11" s="19"/>
      <c r="C11" s="19"/>
      <c r="D11" s="19"/>
      <c r="E11" s="19"/>
      <c r="F11" s="19"/>
      <c r="G11" s="19"/>
      <c r="H11" s="19"/>
      <c r="I11" s="19"/>
      <c r="J11" s="19"/>
      <c r="K11" s="19"/>
      <c r="L11" s="176"/>
    </row>
    <row r="12" spans="1:19" s="7" customFormat="1" ht="24" customHeight="1">
      <c r="A12" s="8"/>
      <c r="B12" s="219" t="s">
        <v>9</v>
      </c>
      <c r="C12" s="220"/>
      <c r="D12" s="220"/>
      <c r="E12" s="221" t="s">
        <v>151</v>
      </c>
      <c r="F12" s="222"/>
      <c r="G12" s="8" t="s">
        <v>177</v>
      </c>
      <c r="H12" s="8"/>
      <c r="I12" s="8"/>
      <c r="J12" s="8"/>
      <c r="K12" s="8"/>
      <c r="L12" s="8"/>
      <c r="N12" s="9" t="str">
        <f>IF(ISTEXT(E12),$N$2,$N$3)</f>
        <v>ＯＫ</v>
      </c>
      <c r="P12" s="7">
        <f>COUNTIF(N12:N25,$N$2)</f>
        <v>14</v>
      </c>
      <c r="R12" s="7" t="s">
        <v>151</v>
      </c>
      <c r="S12" s="7" t="s">
        <v>152</v>
      </c>
    </row>
    <row r="13" spans="1:22" s="7" customFormat="1" ht="24" customHeight="1">
      <c r="A13" s="94"/>
      <c r="B13" s="223" t="s">
        <v>178</v>
      </c>
      <c r="C13" s="224"/>
      <c r="D13" s="224"/>
      <c r="E13" s="232" t="s">
        <v>157</v>
      </c>
      <c r="F13" s="233"/>
      <c r="G13" s="8" t="s">
        <v>179</v>
      </c>
      <c r="H13" s="8"/>
      <c r="I13" s="8"/>
      <c r="J13" s="8"/>
      <c r="K13" s="8"/>
      <c r="L13" s="8"/>
      <c r="N13" s="9" t="str">
        <f>IF(ISTEXT(E13),$N$2,$N$3)</f>
        <v>ＯＫ</v>
      </c>
      <c r="R13" s="7" t="s">
        <v>153</v>
      </c>
      <c r="S13" s="7" t="s">
        <v>154</v>
      </c>
      <c r="T13" s="7" t="s">
        <v>155</v>
      </c>
      <c r="U13" s="7" t="s">
        <v>156</v>
      </c>
      <c r="V13" s="7" t="s">
        <v>157</v>
      </c>
    </row>
    <row r="14" spans="1:16" s="7" customFormat="1" ht="24" customHeight="1">
      <c r="A14" s="8"/>
      <c r="B14" s="223" t="s">
        <v>10</v>
      </c>
      <c r="C14" s="224"/>
      <c r="D14" s="224"/>
      <c r="E14" s="234" t="s">
        <v>195</v>
      </c>
      <c r="F14" s="235"/>
      <c r="G14" s="11" t="s">
        <v>11</v>
      </c>
      <c r="H14" s="11"/>
      <c r="I14" s="8"/>
      <c r="J14" s="8"/>
      <c r="K14" s="8"/>
      <c r="L14" s="8"/>
      <c r="N14" s="9" t="str">
        <f>IF(ISTEXT(E14),$N$2,$N$3)</f>
        <v>ＯＫ</v>
      </c>
      <c r="P14" s="7">
        <f>COUNTIF(N29:P29,N2)</f>
        <v>3</v>
      </c>
    </row>
    <row r="15" spans="1:16" s="7" customFormat="1" ht="24" customHeight="1">
      <c r="A15" s="8"/>
      <c r="B15" s="223" t="s">
        <v>12</v>
      </c>
      <c r="C15" s="224"/>
      <c r="D15" s="224"/>
      <c r="E15" s="236" t="s">
        <v>196</v>
      </c>
      <c r="F15" s="237"/>
      <c r="G15" s="11"/>
      <c r="H15" s="11"/>
      <c r="I15" s="8"/>
      <c r="J15" s="8"/>
      <c r="K15" s="8"/>
      <c r="L15" s="8"/>
      <c r="N15" s="9" t="str">
        <f>IF(ISTEXT(E15),$N$2,$N$3)</f>
        <v>ＯＫ</v>
      </c>
      <c r="P15" s="7">
        <f>COUNTIF(N32:P66,$N$2)</f>
        <v>105</v>
      </c>
    </row>
    <row r="16" spans="1:20" s="7" customFormat="1" ht="24" customHeight="1">
      <c r="A16" s="8"/>
      <c r="B16" s="223" t="s">
        <v>13</v>
      </c>
      <c r="C16" s="224"/>
      <c r="D16" s="224"/>
      <c r="E16" s="238">
        <f>SUM(R16:T16)</f>
        <v>14</v>
      </c>
      <c r="F16" s="239"/>
      <c r="G16" s="11" t="s">
        <v>197</v>
      </c>
      <c r="H16" s="11"/>
      <c r="I16" s="8"/>
      <c r="J16" s="8"/>
      <c r="K16" s="8"/>
      <c r="L16" s="8"/>
      <c r="N16" s="9" t="str">
        <f>IF(ISNUMBER(E16),$N$2,$N$3)</f>
        <v>ＯＫ</v>
      </c>
      <c r="R16" s="7">
        <f>IF(E31="三重奏",3,IF(E31="四重奏",4,IF(E31="五重奏",5,IF(E31="六重奏",6,IF(E31="七重奏",7,IF(E31="八重奏",8,0))))))</f>
        <v>3</v>
      </c>
      <c r="S16" s="7">
        <f>IF(G31="三重奏",3,IF(G31="四重奏",4,IF(G31="五重奏",5,IF(G31="六重奏",6,IF(G31="七重奏",7,IF(G31="八重奏",8,0))))))</f>
        <v>5</v>
      </c>
      <c r="T16" s="7">
        <f>IF(I31="三重奏",3,IF(I31="四重奏",4,IF(I31="五重奏",5,IF(I31="六重奏",6,IF(I31="七重奏",7,IF(I31="八重奏",8,0))))))</f>
        <v>6</v>
      </c>
    </row>
    <row r="17" spans="1:14" s="7" customFormat="1" ht="24" customHeight="1">
      <c r="A17" s="8"/>
      <c r="B17" s="223" t="s">
        <v>14</v>
      </c>
      <c r="C17" s="224"/>
      <c r="D17" s="224"/>
      <c r="E17" s="394">
        <v>15</v>
      </c>
      <c r="F17" s="395"/>
      <c r="G17" s="11" t="s">
        <v>149</v>
      </c>
      <c r="H17" s="11"/>
      <c r="I17" s="8"/>
      <c r="J17" s="8"/>
      <c r="K17" s="8"/>
      <c r="L17" s="8"/>
      <c r="N17" s="9" t="str">
        <f>IF(ISNUMBER(E17),$N$2,$N$3)</f>
        <v>ＯＫ</v>
      </c>
    </row>
    <row r="18" spans="1:16" s="7" customFormat="1" ht="24" customHeight="1">
      <c r="A18" s="8"/>
      <c r="B18" s="223" t="s">
        <v>15</v>
      </c>
      <c r="C18" s="224"/>
      <c r="D18" s="224"/>
      <c r="E18" s="242" t="s">
        <v>198</v>
      </c>
      <c r="F18" s="243"/>
      <c r="G18" s="11" t="s">
        <v>16</v>
      </c>
      <c r="H18" s="11"/>
      <c r="I18" s="8"/>
      <c r="J18" s="8"/>
      <c r="K18" s="8"/>
      <c r="L18" s="8"/>
      <c r="N18" s="9" t="str">
        <f>IF(ISTEXT(E18),$N$2,$N$3)</f>
        <v>ＯＫ</v>
      </c>
      <c r="P18" s="7">
        <f>SUM(P12:P15)</f>
        <v>122</v>
      </c>
    </row>
    <row r="19" spans="1:14" s="7" customFormat="1" ht="24" customHeight="1">
      <c r="A19" s="8"/>
      <c r="B19" s="247" t="s">
        <v>17</v>
      </c>
      <c r="C19" s="224" t="s">
        <v>18</v>
      </c>
      <c r="D19" s="224"/>
      <c r="E19" s="242" t="s">
        <v>199</v>
      </c>
      <c r="F19" s="243"/>
      <c r="G19" s="11" t="s">
        <v>19</v>
      </c>
      <c r="H19" s="11"/>
      <c r="I19" s="8"/>
      <c r="J19" s="8"/>
      <c r="K19" s="8"/>
      <c r="L19" s="8"/>
      <c r="N19" s="9" t="str">
        <f>IF(ISTEXT(E19),$N$2,$N$3)</f>
        <v>ＯＫ</v>
      </c>
    </row>
    <row r="20" spans="1:14" s="7" customFormat="1" ht="24" customHeight="1">
      <c r="A20" s="8"/>
      <c r="B20" s="248"/>
      <c r="C20" s="224" t="s">
        <v>20</v>
      </c>
      <c r="D20" s="224"/>
      <c r="E20" s="242" t="s">
        <v>200</v>
      </c>
      <c r="F20" s="243"/>
      <c r="G20" s="11" t="s">
        <v>164</v>
      </c>
      <c r="H20" s="11"/>
      <c r="I20" s="8"/>
      <c r="J20" s="8"/>
      <c r="K20" s="8"/>
      <c r="L20" s="8"/>
      <c r="N20" s="9" t="str">
        <f>IF(ISTEXT(E20),$N$2,$N$3)</f>
        <v>ＯＫ</v>
      </c>
    </row>
    <row r="21" spans="1:14" s="7" customFormat="1" ht="24" customHeight="1">
      <c r="A21" s="8"/>
      <c r="B21" s="249"/>
      <c r="C21" s="224" t="s">
        <v>21</v>
      </c>
      <c r="D21" s="224"/>
      <c r="E21" s="242" t="s">
        <v>201</v>
      </c>
      <c r="F21" s="243"/>
      <c r="G21" s="11" t="s">
        <v>22</v>
      </c>
      <c r="H21" s="11"/>
      <c r="I21" s="8"/>
      <c r="J21" s="8"/>
      <c r="K21" s="8"/>
      <c r="L21" s="8"/>
      <c r="N21" s="9" t="str">
        <f>IF(ISTEXT(E21),$N$2,$N$3)</f>
        <v>ＯＫ</v>
      </c>
    </row>
    <row r="22" spans="1:14" s="7" customFormat="1" ht="24" customHeight="1">
      <c r="A22" s="8"/>
      <c r="B22" s="250" t="s">
        <v>165</v>
      </c>
      <c r="C22" s="251"/>
      <c r="D22" s="155" t="s">
        <v>202</v>
      </c>
      <c r="E22" s="156">
        <v>0</v>
      </c>
      <c r="F22" s="157" t="s">
        <v>170</v>
      </c>
      <c r="G22" s="11" t="s">
        <v>171</v>
      </c>
      <c r="H22" s="11"/>
      <c r="I22" s="8"/>
      <c r="J22" s="8"/>
      <c r="K22" s="8"/>
      <c r="L22" s="8"/>
      <c r="N22" s="9" t="str">
        <f>IF(E22="",$N$3,$N$2)</f>
        <v>ＯＫ</v>
      </c>
    </row>
    <row r="23" spans="1:14" s="7" customFormat="1" ht="24" customHeight="1">
      <c r="A23" s="8"/>
      <c r="B23" s="252"/>
      <c r="C23" s="253"/>
      <c r="D23" s="155" t="s">
        <v>167</v>
      </c>
      <c r="E23" s="156" t="s">
        <v>203</v>
      </c>
      <c r="F23" s="157" t="s">
        <v>170</v>
      </c>
      <c r="G23" s="11" t="s">
        <v>172</v>
      </c>
      <c r="H23" s="11"/>
      <c r="I23" s="8"/>
      <c r="J23" s="8"/>
      <c r="K23" s="8"/>
      <c r="L23" s="8"/>
      <c r="N23" s="9" t="str">
        <f>IF(E23="",$N$3,$N$2)</f>
        <v>ＯＫ</v>
      </c>
    </row>
    <row r="24" spans="1:14" s="7" customFormat="1" ht="24" customHeight="1">
      <c r="A24" s="8"/>
      <c r="B24" s="250" t="s">
        <v>168</v>
      </c>
      <c r="C24" s="251"/>
      <c r="D24" s="155" t="s">
        <v>204</v>
      </c>
      <c r="E24" s="156" t="s">
        <v>205</v>
      </c>
      <c r="F24" s="157" t="s">
        <v>170</v>
      </c>
      <c r="G24" s="11" t="s">
        <v>173</v>
      </c>
      <c r="H24" s="11"/>
      <c r="I24" s="8"/>
      <c r="J24" s="8"/>
      <c r="K24" s="8"/>
      <c r="L24" s="8"/>
      <c r="N24" s="9" t="str">
        <f>IF(E24="",$N$3,$N$2)</f>
        <v>ＯＫ</v>
      </c>
    </row>
    <row r="25" spans="1:14" s="7" customFormat="1" ht="24" customHeight="1" thickBot="1">
      <c r="A25" s="8"/>
      <c r="B25" s="254"/>
      <c r="C25" s="255"/>
      <c r="D25" s="158" t="s">
        <v>167</v>
      </c>
      <c r="E25" s="159">
        <v>0</v>
      </c>
      <c r="F25" s="160" t="s">
        <v>170</v>
      </c>
      <c r="G25" s="11" t="s">
        <v>172</v>
      </c>
      <c r="H25" s="11"/>
      <c r="I25" s="8"/>
      <c r="J25" s="8"/>
      <c r="K25" s="8"/>
      <c r="L25" s="8"/>
      <c r="N25" s="9" t="str">
        <f>IF(E25="",$N$3,$N$2)</f>
        <v>ＯＫ</v>
      </c>
    </row>
    <row r="26" spans="1:14" s="7" customFormat="1" ht="15" customHeight="1" thickBot="1">
      <c r="A26" s="8"/>
      <c r="B26" s="88"/>
      <c r="C26" s="88"/>
      <c r="D26" s="88"/>
      <c r="E26" s="90"/>
      <c r="F26" s="90"/>
      <c r="G26" s="11"/>
      <c r="H26" s="11"/>
      <c r="I26" s="8"/>
      <c r="J26" s="8"/>
      <c r="K26" s="8"/>
      <c r="L26" s="8"/>
      <c r="N26" s="89"/>
    </row>
    <row r="27" spans="1:14" s="7" customFormat="1" ht="45" customHeight="1" thickBot="1" thickTop="1">
      <c r="A27" s="8"/>
      <c r="B27" s="244" t="s">
        <v>193</v>
      </c>
      <c r="C27" s="245"/>
      <c r="D27" s="245"/>
      <c r="E27" s="245"/>
      <c r="F27" s="245"/>
      <c r="G27" s="245"/>
      <c r="H27" s="245"/>
      <c r="I27" s="246"/>
      <c r="J27" s="8"/>
      <c r="K27" s="8"/>
      <c r="L27" s="8"/>
      <c r="N27" s="89"/>
    </row>
    <row r="28" spans="1:18" s="7" customFormat="1" ht="24" customHeight="1" thickBot="1" thickTop="1">
      <c r="A28" s="8"/>
      <c r="B28" s="8"/>
      <c r="C28" s="8"/>
      <c r="D28" s="8"/>
      <c r="E28" s="8"/>
      <c r="F28" s="8"/>
      <c r="G28" s="8"/>
      <c r="H28" s="8"/>
      <c r="I28" s="8"/>
      <c r="J28" s="8"/>
      <c r="K28" s="8"/>
      <c r="L28" s="8"/>
      <c r="R28" s="13" t="s">
        <v>23</v>
      </c>
    </row>
    <row r="29" spans="1:18" s="7" customFormat="1" ht="24" customHeight="1" thickBot="1">
      <c r="A29" s="8"/>
      <c r="B29" s="396" t="s">
        <v>150</v>
      </c>
      <c r="C29" s="397"/>
      <c r="D29" s="398"/>
      <c r="E29" s="437" t="s">
        <v>24</v>
      </c>
      <c r="F29" s="438"/>
      <c r="G29" s="417" t="s">
        <v>25</v>
      </c>
      <c r="H29" s="418"/>
      <c r="I29" s="399" t="s">
        <v>26</v>
      </c>
      <c r="J29" s="400"/>
      <c r="K29" s="8"/>
      <c r="L29" s="8"/>
      <c r="N29" s="9" t="str">
        <f>IF(N30=N31,$N$2,$N$3)</f>
        <v>ＯＫ</v>
      </c>
      <c r="O29" s="9" t="str">
        <f>IF(O30=O31,$N$2,$N$3)</f>
        <v>ＯＫ</v>
      </c>
      <c r="P29" s="9" t="str">
        <f>IF(P30=P31,$N$2,$N$3)</f>
        <v>ＯＫ</v>
      </c>
      <c r="R29" s="14">
        <f>COUNTIF(N30:P30,$N$2)</f>
        <v>3</v>
      </c>
    </row>
    <row r="30" spans="1:31" s="7" customFormat="1" ht="24" customHeight="1">
      <c r="A30" s="8"/>
      <c r="B30" s="256" t="s">
        <v>27</v>
      </c>
      <c r="C30" s="257"/>
      <c r="D30" s="258"/>
      <c r="E30" s="439" t="s">
        <v>28</v>
      </c>
      <c r="F30" s="440"/>
      <c r="G30" s="419" t="s">
        <v>40</v>
      </c>
      <c r="H30" s="420"/>
      <c r="I30" s="401" t="s">
        <v>41</v>
      </c>
      <c r="J30" s="402"/>
      <c r="K30" s="8"/>
      <c r="L30" s="8"/>
      <c r="N30" s="89" t="str">
        <f>IF(ISTEXT(E30),$N$2,$N$3)</f>
        <v>ＯＫ</v>
      </c>
      <c r="O30" s="89" t="str">
        <f>IF(ISTEXT(G30),$N$2,$N$3)</f>
        <v>ＯＫ</v>
      </c>
      <c r="P30" s="89" t="str">
        <f>IF(ISTEXT(I30),$N$2,$N$3)</f>
        <v>ＯＫ</v>
      </c>
      <c r="R30" s="7" t="s">
        <v>28</v>
      </c>
      <c r="S30" s="7" t="s">
        <v>29</v>
      </c>
      <c r="T30" s="7" t="s">
        <v>30</v>
      </c>
      <c r="U30" s="7" t="s">
        <v>31</v>
      </c>
      <c r="V30" s="7" t="s">
        <v>32</v>
      </c>
      <c r="W30" s="7" t="s">
        <v>33</v>
      </c>
      <c r="X30" s="7" t="s">
        <v>34</v>
      </c>
      <c r="Y30" s="7" t="s">
        <v>35</v>
      </c>
      <c r="Z30" s="7" t="s">
        <v>36</v>
      </c>
      <c r="AA30" s="7" t="s">
        <v>37</v>
      </c>
      <c r="AB30" s="7" t="s">
        <v>38</v>
      </c>
      <c r="AC30" s="7" t="s">
        <v>39</v>
      </c>
      <c r="AD30" s="7" t="s">
        <v>40</v>
      </c>
      <c r="AE30" s="7" t="s">
        <v>41</v>
      </c>
    </row>
    <row r="31" spans="1:23" s="7" customFormat="1" ht="24" customHeight="1">
      <c r="A31" s="8"/>
      <c r="B31" s="259" t="s">
        <v>42</v>
      </c>
      <c r="C31" s="260"/>
      <c r="D31" s="261"/>
      <c r="E31" s="441" t="s">
        <v>43</v>
      </c>
      <c r="F31" s="442"/>
      <c r="G31" s="421" t="s">
        <v>45</v>
      </c>
      <c r="H31" s="422"/>
      <c r="I31" s="403" t="s">
        <v>206</v>
      </c>
      <c r="J31" s="404"/>
      <c r="K31" s="8"/>
      <c r="L31" s="8"/>
      <c r="N31" s="89" t="str">
        <f>IF(ISTEXT(E31),$N$2,$N$3)</f>
        <v>ＯＫ</v>
      </c>
      <c r="O31" s="89" t="str">
        <f>IF(ISTEXT(G31),$N$2,$N$3)</f>
        <v>ＯＫ</v>
      </c>
      <c r="P31" s="89" t="str">
        <f>IF(ISTEXT(I31),$N$2,$N$3)</f>
        <v>ＯＫ</v>
      </c>
      <c r="R31" s="7" t="s">
        <v>43</v>
      </c>
      <c r="S31" s="7" t="s">
        <v>44</v>
      </c>
      <c r="T31" s="7" t="s">
        <v>45</v>
      </c>
      <c r="U31" s="7" t="s">
        <v>46</v>
      </c>
      <c r="V31" s="7" t="s">
        <v>47</v>
      </c>
      <c r="W31" s="7" t="s">
        <v>48</v>
      </c>
    </row>
    <row r="32" spans="1:16" s="7" customFormat="1" ht="34.5" customHeight="1">
      <c r="A32" s="8"/>
      <c r="B32" s="273" t="s">
        <v>49</v>
      </c>
      <c r="C32" s="262" t="s">
        <v>50</v>
      </c>
      <c r="D32" s="263"/>
      <c r="E32" s="443" t="s">
        <v>207</v>
      </c>
      <c r="F32" s="444"/>
      <c r="G32" s="465" t="s">
        <v>208</v>
      </c>
      <c r="H32" s="466"/>
      <c r="I32" s="471" t="s">
        <v>209</v>
      </c>
      <c r="J32" s="472"/>
      <c r="K32" s="8"/>
      <c r="L32" s="8"/>
      <c r="N32" s="9" t="str">
        <f aca="true" t="shared" si="0" ref="N32:N46">IF(ISTEXT(E32),$N$2,$N$3)</f>
        <v>ＯＫ</v>
      </c>
      <c r="O32" s="9" t="str">
        <f aca="true" t="shared" si="1" ref="O32:O46">IF(O$30=$N$2,IF(ISTEXT(G32),$N$2,$N$3),IF(ISTEXT(G32),$N$3,$N$2))</f>
        <v>ＯＫ</v>
      </c>
      <c r="P32" s="9" t="str">
        <f aca="true" t="shared" si="2" ref="P32:P46">IF(P$30=$N$2,IF(ISTEXT(I32),$N$2,$N$3),IF(ISTEXT(I32),$N$3,$N$2))</f>
        <v>ＯＫ</v>
      </c>
    </row>
    <row r="33" spans="1:16" s="7" customFormat="1" ht="34.5" customHeight="1">
      <c r="A33" s="8"/>
      <c r="B33" s="273"/>
      <c r="C33" s="264" t="s">
        <v>51</v>
      </c>
      <c r="D33" s="265"/>
      <c r="E33" s="445" t="s">
        <v>210</v>
      </c>
      <c r="F33" s="446"/>
      <c r="G33" s="467" t="s">
        <v>211</v>
      </c>
      <c r="H33" s="468"/>
      <c r="I33" s="473" t="s">
        <v>212</v>
      </c>
      <c r="J33" s="474"/>
      <c r="K33" s="8"/>
      <c r="L33" s="8"/>
      <c r="N33" s="9" t="str">
        <f t="shared" si="0"/>
        <v>ＯＫ</v>
      </c>
      <c r="O33" s="9" t="str">
        <f t="shared" si="1"/>
        <v>ＯＫ</v>
      </c>
      <c r="P33" s="9" t="str">
        <f t="shared" si="2"/>
        <v>ＯＫ</v>
      </c>
    </row>
    <row r="34" spans="1:16" s="7" customFormat="1" ht="34.5" customHeight="1">
      <c r="A34" s="8"/>
      <c r="B34" s="273"/>
      <c r="C34" s="274" t="s">
        <v>52</v>
      </c>
      <c r="D34" s="275"/>
      <c r="E34" s="447" t="s">
        <v>213</v>
      </c>
      <c r="F34" s="448"/>
      <c r="G34" s="423" t="s">
        <v>214</v>
      </c>
      <c r="H34" s="424"/>
      <c r="I34" s="475" t="s">
        <v>215</v>
      </c>
      <c r="J34" s="476"/>
      <c r="K34" s="8"/>
      <c r="L34" s="8"/>
      <c r="N34" s="9" t="str">
        <f t="shared" si="0"/>
        <v>ＯＫ</v>
      </c>
      <c r="O34" s="9" t="str">
        <f t="shared" si="1"/>
        <v>ＯＫ</v>
      </c>
      <c r="P34" s="9" t="str">
        <f t="shared" si="2"/>
        <v>ＯＫ</v>
      </c>
    </row>
    <row r="35" spans="1:16" s="7" customFormat="1" ht="34.5" customHeight="1">
      <c r="A35" s="8"/>
      <c r="B35" s="273" t="s">
        <v>53</v>
      </c>
      <c r="C35" s="262" t="s">
        <v>50</v>
      </c>
      <c r="D35" s="263"/>
      <c r="E35" s="443" t="s">
        <v>216</v>
      </c>
      <c r="F35" s="444"/>
      <c r="G35" s="465" t="s">
        <v>217</v>
      </c>
      <c r="H35" s="466"/>
      <c r="I35" s="471" t="s">
        <v>218</v>
      </c>
      <c r="J35" s="472"/>
      <c r="K35" s="8"/>
      <c r="L35" s="8"/>
      <c r="N35" s="9" t="str">
        <f t="shared" si="0"/>
        <v>ＯＫ</v>
      </c>
      <c r="O35" s="9" t="str">
        <f t="shared" si="1"/>
        <v>ＯＫ</v>
      </c>
      <c r="P35" s="9" t="str">
        <f t="shared" si="2"/>
        <v>ＯＫ</v>
      </c>
    </row>
    <row r="36" spans="1:16" s="7" customFormat="1" ht="34.5" customHeight="1">
      <c r="A36" s="8"/>
      <c r="B36" s="273"/>
      <c r="C36" s="264" t="s">
        <v>51</v>
      </c>
      <c r="D36" s="265"/>
      <c r="E36" s="445" t="s">
        <v>219</v>
      </c>
      <c r="F36" s="446"/>
      <c r="G36" s="467" t="s">
        <v>220</v>
      </c>
      <c r="H36" s="468"/>
      <c r="I36" s="477" t="s">
        <v>221</v>
      </c>
      <c r="J36" s="478"/>
      <c r="K36" s="8"/>
      <c r="L36" s="8"/>
      <c r="N36" s="9" t="str">
        <f t="shared" si="0"/>
        <v>ＯＫ</v>
      </c>
      <c r="O36" s="9" t="str">
        <f t="shared" si="1"/>
        <v>ＯＫ</v>
      </c>
      <c r="P36" s="9" t="str">
        <f t="shared" si="2"/>
        <v>ＯＫ</v>
      </c>
    </row>
    <row r="37" spans="1:16" s="7" customFormat="1" ht="34.5" customHeight="1">
      <c r="A37" s="8"/>
      <c r="B37" s="273"/>
      <c r="C37" s="274" t="s">
        <v>52</v>
      </c>
      <c r="D37" s="275"/>
      <c r="E37" s="447" t="s">
        <v>222</v>
      </c>
      <c r="F37" s="448"/>
      <c r="G37" s="423" t="s">
        <v>223</v>
      </c>
      <c r="H37" s="424"/>
      <c r="I37" s="475" t="s">
        <v>224</v>
      </c>
      <c r="J37" s="476"/>
      <c r="K37" s="8"/>
      <c r="L37" s="8"/>
      <c r="N37" s="9" t="str">
        <f t="shared" si="0"/>
        <v>ＯＫ</v>
      </c>
      <c r="O37" s="9" t="str">
        <f t="shared" si="1"/>
        <v>ＯＫ</v>
      </c>
      <c r="P37" s="9" t="str">
        <f t="shared" si="2"/>
        <v>ＯＫ</v>
      </c>
    </row>
    <row r="38" spans="1:16" s="7" customFormat="1" ht="34.5" customHeight="1">
      <c r="A38" s="8"/>
      <c r="B38" s="273" t="s">
        <v>54</v>
      </c>
      <c r="C38" s="262" t="s">
        <v>50</v>
      </c>
      <c r="D38" s="263"/>
      <c r="E38" s="443" t="s">
        <v>225</v>
      </c>
      <c r="F38" s="444"/>
      <c r="G38" s="465" t="s">
        <v>225</v>
      </c>
      <c r="H38" s="466"/>
      <c r="I38" s="471" t="s">
        <v>226</v>
      </c>
      <c r="J38" s="472"/>
      <c r="K38" s="8"/>
      <c r="L38" s="8"/>
      <c r="N38" s="9" t="str">
        <f t="shared" si="0"/>
        <v>ＯＫ</v>
      </c>
      <c r="O38" s="9" t="str">
        <f t="shared" si="1"/>
        <v>ＯＫ</v>
      </c>
      <c r="P38" s="9" t="str">
        <f t="shared" si="2"/>
        <v>ＯＫ</v>
      </c>
    </row>
    <row r="39" spans="1:16" s="7" customFormat="1" ht="34.5" customHeight="1">
      <c r="A39" s="8"/>
      <c r="B39" s="273"/>
      <c r="C39" s="264" t="s">
        <v>51</v>
      </c>
      <c r="D39" s="265"/>
      <c r="E39" s="445" t="s">
        <v>225</v>
      </c>
      <c r="F39" s="446"/>
      <c r="G39" s="467" t="s">
        <v>225</v>
      </c>
      <c r="H39" s="468"/>
      <c r="I39" s="477" t="s">
        <v>227</v>
      </c>
      <c r="J39" s="478"/>
      <c r="K39" s="8"/>
      <c r="L39" s="8"/>
      <c r="N39" s="9" t="str">
        <f t="shared" si="0"/>
        <v>ＯＫ</v>
      </c>
      <c r="O39" s="9" t="str">
        <f t="shared" si="1"/>
        <v>ＯＫ</v>
      </c>
      <c r="P39" s="9" t="str">
        <f t="shared" si="2"/>
        <v>ＯＫ</v>
      </c>
    </row>
    <row r="40" spans="1:16" s="7" customFormat="1" ht="34.5" customHeight="1" thickBot="1">
      <c r="A40" s="8"/>
      <c r="B40" s="276"/>
      <c r="C40" s="269" t="s">
        <v>52</v>
      </c>
      <c r="D40" s="270"/>
      <c r="E40" s="449" t="s">
        <v>225</v>
      </c>
      <c r="F40" s="450"/>
      <c r="G40" s="469" t="s">
        <v>225</v>
      </c>
      <c r="H40" s="470"/>
      <c r="I40" s="479" t="s">
        <v>228</v>
      </c>
      <c r="J40" s="480"/>
      <c r="K40" s="8"/>
      <c r="L40" s="8"/>
      <c r="N40" s="9" t="str">
        <f t="shared" si="0"/>
        <v>ＯＫ</v>
      </c>
      <c r="O40" s="9" t="str">
        <f t="shared" si="1"/>
        <v>ＯＫ</v>
      </c>
      <c r="P40" s="9" t="str">
        <f t="shared" si="2"/>
        <v>ＯＫ</v>
      </c>
    </row>
    <row r="41" spans="1:16" s="7" customFormat="1" ht="24" customHeight="1">
      <c r="A41" s="8"/>
      <c r="B41" s="271" t="s">
        <v>55</v>
      </c>
      <c r="C41" s="91" t="s">
        <v>56</v>
      </c>
      <c r="D41" s="272" t="s">
        <v>158</v>
      </c>
      <c r="E41" s="451" t="s">
        <v>229</v>
      </c>
      <c r="F41" s="452" t="s">
        <v>230</v>
      </c>
      <c r="G41" s="425" t="s">
        <v>231</v>
      </c>
      <c r="H41" s="426" t="s">
        <v>230</v>
      </c>
      <c r="I41" s="405" t="s">
        <v>232</v>
      </c>
      <c r="J41" s="406" t="s">
        <v>230</v>
      </c>
      <c r="K41" s="8"/>
      <c r="L41" s="8"/>
      <c r="N41" s="9" t="str">
        <f t="shared" si="0"/>
        <v>ＯＫ</v>
      </c>
      <c r="O41" s="9" t="str">
        <f t="shared" si="1"/>
        <v>ＯＫ</v>
      </c>
      <c r="P41" s="9" t="str">
        <f t="shared" si="2"/>
        <v>ＯＫ</v>
      </c>
    </row>
    <row r="42" spans="1:50" s="7" customFormat="1" ht="24" customHeight="1">
      <c r="A42" s="8"/>
      <c r="B42" s="266"/>
      <c r="C42" s="10" t="s">
        <v>57</v>
      </c>
      <c r="D42" s="268"/>
      <c r="E42" s="453" t="s">
        <v>59</v>
      </c>
      <c r="F42" s="454"/>
      <c r="G42" s="430" t="s">
        <v>78</v>
      </c>
      <c r="H42" s="427"/>
      <c r="I42" s="410" t="s">
        <v>59</v>
      </c>
      <c r="J42" s="407"/>
      <c r="K42" s="8"/>
      <c r="L42" s="8"/>
      <c r="N42" s="9" t="str">
        <f t="shared" si="0"/>
        <v>ＯＫ</v>
      </c>
      <c r="O42" s="9" t="str">
        <f t="shared" si="1"/>
        <v>ＯＫ</v>
      </c>
      <c r="P42" s="9" t="str">
        <f t="shared" si="2"/>
        <v>ＯＫ</v>
      </c>
      <c r="R42" s="7" t="s">
        <v>58</v>
      </c>
      <c r="S42" s="7" t="s">
        <v>59</v>
      </c>
      <c r="T42" s="7" t="s">
        <v>60</v>
      </c>
      <c r="U42" s="7" t="s">
        <v>61</v>
      </c>
      <c r="V42" s="7" t="s">
        <v>62</v>
      </c>
      <c r="W42" s="7" t="s">
        <v>63</v>
      </c>
      <c r="X42" s="7" t="s">
        <v>64</v>
      </c>
      <c r="Y42" s="7" t="s">
        <v>65</v>
      </c>
      <c r="Z42" s="7" t="s">
        <v>66</v>
      </c>
      <c r="AA42" s="7" t="s">
        <v>67</v>
      </c>
      <c r="AB42" s="7" t="s">
        <v>68</v>
      </c>
      <c r="AC42" s="7" t="s">
        <v>69</v>
      </c>
      <c r="AD42" s="7" t="s">
        <v>70</v>
      </c>
      <c r="AE42" s="7" t="s">
        <v>71</v>
      </c>
      <c r="AF42" s="7" t="s">
        <v>72</v>
      </c>
      <c r="AG42" s="7" t="s">
        <v>73</v>
      </c>
      <c r="AH42" s="7" t="s">
        <v>74</v>
      </c>
      <c r="AI42" s="7" t="s">
        <v>75</v>
      </c>
      <c r="AJ42" s="7" t="s">
        <v>76</v>
      </c>
      <c r="AK42" s="7" t="s">
        <v>77</v>
      </c>
      <c r="AL42" s="7" t="s">
        <v>78</v>
      </c>
      <c r="AM42" s="7" t="s">
        <v>79</v>
      </c>
      <c r="AN42" s="7" t="s">
        <v>80</v>
      </c>
      <c r="AO42" s="7" t="s">
        <v>81</v>
      </c>
      <c r="AP42" s="7" t="s">
        <v>82</v>
      </c>
      <c r="AQ42" s="7" t="s">
        <v>83</v>
      </c>
      <c r="AR42" s="7" t="s">
        <v>84</v>
      </c>
      <c r="AS42" s="7" t="s">
        <v>85</v>
      </c>
      <c r="AT42" s="7" t="s">
        <v>86</v>
      </c>
      <c r="AU42" s="7" t="s">
        <v>87</v>
      </c>
      <c r="AV42" s="7" t="s">
        <v>88</v>
      </c>
      <c r="AW42" s="7" t="s">
        <v>89</v>
      </c>
      <c r="AX42" s="7" t="s">
        <v>90</v>
      </c>
    </row>
    <row r="43" spans="1:16" s="7" customFormat="1" ht="24" customHeight="1">
      <c r="A43" s="8"/>
      <c r="B43" s="266" t="s">
        <v>91</v>
      </c>
      <c r="C43" s="10" t="s">
        <v>56</v>
      </c>
      <c r="D43" s="267" t="s">
        <v>158</v>
      </c>
      <c r="E43" s="455" t="s">
        <v>233</v>
      </c>
      <c r="F43" s="456" t="s">
        <v>234</v>
      </c>
      <c r="G43" s="428" t="s">
        <v>235</v>
      </c>
      <c r="H43" s="429" t="s">
        <v>234</v>
      </c>
      <c r="I43" s="408" t="s">
        <v>236</v>
      </c>
      <c r="J43" s="409" t="s">
        <v>230</v>
      </c>
      <c r="K43" s="8"/>
      <c r="L43" s="8"/>
      <c r="N43" s="9" t="str">
        <f t="shared" si="0"/>
        <v>ＯＫ</v>
      </c>
      <c r="O43" s="9" t="str">
        <f t="shared" si="1"/>
        <v>ＯＫ</v>
      </c>
      <c r="P43" s="9" t="str">
        <f t="shared" si="2"/>
        <v>ＯＫ</v>
      </c>
    </row>
    <row r="44" spans="1:16" s="7" customFormat="1" ht="24" customHeight="1">
      <c r="A44" s="8"/>
      <c r="B44" s="266"/>
      <c r="C44" s="10" t="s">
        <v>57</v>
      </c>
      <c r="D44" s="268"/>
      <c r="E44" s="457" t="s">
        <v>59</v>
      </c>
      <c r="F44" s="454"/>
      <c r="G44" s="430" t="s">
        <v>77</v>
      </c>
      <c r="H44" s="427"/>
      <c r="I44" s="410" t="s">
        <v>64</v>
      </c>
      <c r="J44" s="407"/>
      <c r="K44" s="8"/>
      <c r="L44" s="8"/>
      <c r="N44" s="9" t="str">
        <f t="shared" si="0"/>
        <v>ＯＫ</v>
      </c>
      <c r="O44" s="9" t="str">
        <f t="shared" si="1"/>
        <v>ＯＫ</v>
      </c>
      <c r="P44" s="9" t="str">
        <f t="shared" si="2"/>
        <v>ＯＫ</v>
      </c>
    </row>
    <row r="45" spans="1:16" s="7" customFormat="1" ht="24" customHeight="1">
      <c r="A45" s="8"/>
      <c r="B45" s="266" t="s">
        <v>92</v>
      </c>
      <c r="C45" s="10" t="s">
        <v>56</v>
      </c>
      <c r="D45" s="267" t="s">
        <v>158</v>
      </c>
      <c r="E45" s="458" t="s">
        <v>237</v>
      </c>
      <c r="F45" s="456" t="s">
        <v>230</v>
      </c>
      <c r="G45" s="428" t="s">
        <v>238</v>
      </c>
      <c r="H45" s="429" t="s">
        <v>230</v>
      </c>
      <c r="I45" s="408" t="s">
        <v>239</v>
      </c>
      <c r="J45" s="409" t="s">
        <v>230</v>
      </c>
      <c r="K45" s="8"/>
      <c r="L45" s="8"/>
      <c r="N45" s="9" t="str">
        <f t="shared" si="0"/>
        <v>ＯＫ</v>
      </c>
      <c r="O45" s="9" t="str">
        <f t="shared" si="1"/>
        <v>ＯＫ</v>
      </c>
      <c r="P45" s="9" t="str">
        <f t="shared" si="2"/>
        <v>ＯＫ</v>
      </c>
    </row>
    <row r="46" spans="1:16" s="7" customFormat="1" ht="24" customHeight="1">
      <c r="A46" s="8"/>
      <c r="B46" s="266"/>
      <c r="C46" s="10" t="s">
        <v>57</v>
      </c>
      <c r="D46" s="268"/>
      <c r="E46" s="457" t="s">
        <v>59</v>
      </c>
      <c r="F46" s="454"/>
      <c r="G46" s="430" t="s">
        <v>82</v>
      </c>
      <c r="H46" s="427"/>
      <c r="I46" s="410" t="s">
        <v>77</v>
      </c>
      <c r="J46" s="407"/>
      <c r="K46" s="8"/>
      <c r="L46" s="8"/>
      <c r="N46" s="9" t="str">
        <f t="shared" si="0"/>
        <v>ＯＫ</v>
      </c>
      <c r="O46" s="9" t="str">
        <f t="shared" si="1"/>
        <v>ＯＫ</v>
      </c>
      <c r="P46" s="9" t="str">
        <f t="shared" si="2"/>
        <v>ＯＫ</v>
      </c>
    </row>
    <row r="47" spans="1:16" s="7" customFormat="1" ht="24" customHeight="1">
      <c r="A47" s="8"/>
      <c r="B47" s="266" t="s">
        <v>93</v>
      </c>
      <c r="C47" s="10" t="s">
        <v>56</v>
      </c>
      <c r="D47" s="267" t="s">
        <v>158</v>
      </c>
      <c r="E47" s="455"/>
      <c r="F47" s="456"/>
      <c r="G47" s="428" t="s">
        <v>240</v>
      </c>
      <c r="H47" s="429" t="s">
        <v>230</v>
      </c>
      <c r="I47" s="408" t="s">
        <v>241</v>
      </c>
      <c r="J47" s="409" t="s">
        <v>230</v>
      </c>
      <c r="K47" s="8"/>
      <c r="L47" s="8"/>
      <c r="N47" s="9" t="str">
        <f>IF(OR(E$31="八重奏",E$31="七重奏",E$31="六重奏",E$31="五重奏",E$31="四重奏"),IF(ISTEXT(E47),$N$2,$N$3),IF(ISTEXT(E47),$N$3,$N$2))</f>
        <v>ＯＫ</v>
      </c>
      <c r="O47" s="9" t="str">
        <f>IF(OR(G$31="八重奏",G$31="七重奏",G$31="六重奏",G$31="五重奏",G$31="四重奏"),IF(ISTEXT(G47),$N$2,$N$3),IF(ISTEXT(G47),$N$3,$N$2))</f>
        <v>ＯＫ</v>
      </c>
      <c r="P47" s="9" t="str">
        <f>IF(OR(I$31="八重奏",I$31="七重奏",I$31="六重奏",I$31="五重奏",I$31="四重奏"),IF(ISTEXT(I47),$N$2,$N$3),IF(ISTEXT(I47),$N$3,$N$2))</f>
        <v>ＯＫ</v>
      </c>
    </row>
    <row r="48" spans="1:16" s="7" customFormat="1" ht="24" customHeight="1">
      <c r="A48" s="8"/>
      <c r="B48" s="266"/>
      <c r="C48" s="10" t="s">
        <v>57</v>
      </c>
      <c r="D48" s="268"/>
      <c r="E48" s="457"/>
      <c r="F48" s="454"/>
      <c r="G48" s="430" t="s">
        <v>84</v>
      </c>
      <c r="H48" s="427"/>
      <c r="I48" s="410" t="s">
        <v>84</v>
      </c>
      <c r="J48" s="407"/>
      <c r="K48" s="8"/>
      <c r="L48" s="8"/>
      <c r="N48" s="9" t="str">
        <f>IF(OR(E$31="八重奏",E$31="七重奏",E$31="六重奏",E$31="五重奏",E$31="四重奏"),IF(ISTEXT(E48),$N$2,$N$3),IF(ISTEXT(E48),$N$3,$N$2))</f>
        <v>ＯＫ</v>
      </c>
      <c r="O48" s="9" t="str">
        <f>IF(OR(G$31="八重奏",G$31="七重奏",G$31="六重奏",G$31="五重奏",G$31="四重奏"),IF(ISTEXT(G48),$N$2,$N$3),IF(ISTEXT(G48),$N$3,$N$2))</f>
        <v>ＯＫ</v>
      </c>
      <c r="P48" s="9" t="str">
        <f>IF(OR(I$31="八重奏",I$31="七重奏",I$31="六重奏",I$31="五重奏",I$31="四重奏"),IF(ISTEXT(I48),$N$2,$N$3),IF(ISTEXT(I48),$N$3,$N$2))</f>
        <v>ＯＫ</v>
      </c>
    </row>
    <row r="49" spans="1:16" s="7" customFormat="1" ht="24" customHeight="1">
      <c r="A49" s="8"/>
      <c r="B49" s="266" t="s">
        <v>94</v>
      </c>
      <c r="C49" s="10" t="s">
        <v>56</v>
      </c>
      <c r="D49" s="267" t="s">
        <v>158</v>
      </c>
      <c r="E49" s="455"/>
      <c r="F49" s="456"/>
      <c r="G49" s="428" t="s">
        <v>242</v>
      </c>
      <c r="H49" s="429" t="s">
        <v>234</v>
      </c>
      <c r="I49" s="408" t="s">
        <v>243</v>
      </c>
      <c r="J49" s="409" t="s">
        <v>230</v>
      </c>
      <c r="K49" s="8"/>
      <c r="L49" s="8"/>
      <c r="N49" s="9" t="str">
        <f>IF(OR(E$31="八重奏",E$31="七重奏",E$31="六重奏",E$31="五重奏"),IF(ISTEXT(E49),$N$2,$N$3),IF(ISTEXT(E49),$N$3,$N$2))</f>
        <v>ＯＫ</v>
      </c>
      <c r="O49" s="9" t="str">
        <f>IF(OR(G$31="八重奏",G$31="七重奏",G$31="六重奏",G$31="五重奏"),IF(ISTEXT(G49),$N$2,$N$3),IF(ISTEXT(G49),$N$3,$N$2))</f>
        <v>ＯＫ</v>
      </c>
      <c r="P49" s="9" t="str">
        <f>IF(OR(I$31="八重奏",I$31="七重奏",I$31="六重奏",I$31="五重奏"),IF(ISTEXT(I49),$N$2,$N$3),IF(ISTEXT(I49),$N$3,$N$2))</f>
        <v>ＯＫ</v>
      </c>
    </row>
    <row r="50" spans="1:16" s="7" customFormat="1" ht="24" customHeight="1">
      <c r="A50" s="8"/>
      <c r="B50" s="266"/>
      <c r="C50" s="10" t="s">
        <v>57</v>
      </c>
      <c r="D50" s="268"/>
      <c r="E50" s="457"/>
      <c r="F50" s="454"/>
      <c r="G50" s="430" t="s">
        <v>87</v>
      </c>
      <c r="H50" s="427"/>
      <c r="I50" s="410" t="s">
        <v>89</v>
      </c>
      <c r="J50" s="407"/>
      <c r="K50" s="8"/>
      <c r="L50" s="8"/>
      <c r="N50" s="9" t="str">
        <f>IF(OR(E$31="八重奏",E$31="七重奏",E$31="六重奏",E$31="五重奏"),IF(ISTEXT(E50),$N$2,$N$3),IF(ISTEXT(E50),$N$3,$N$2))</f>
        <v>ＯＫ</v>
      </c>
      <c r="O50" s="9" t="str">
        <f>IF(OR(G$31="八重奏",G$31="七重奏",G$31="六重奏",G$31="五重奏"),IF(ISTEXT(G50),$N$2,$N$3),IF(ISTEXT(G50),$N$3,$N$2))</f>
        <v>ＯＫ</v>
      </c>
      <c r="P50" s="9" t="str">
        <f>IF(OR(I$31="八重奏",I$31="七重奏",I$31="六重奏",I$31="五重奏"),IF(ISTEXT(I50),$N$2,$N$3),IF(ISTEXT(I50),$N$3,$N$2))</f>
        <v>ＯＫ</v>
      </c>
    </row>
    <row r="51" spans="1:16" s="7" customFormat="1" ht="24" customHeight="1">
      <c r="A51" s="8"/>
      <c r="B51" s="266" t="s">
        <v>95</v>
      </c>
      <c r="C51" s="10" t="s">
        <v>56</v>
      </c>
      <c r="D51" s="267" t="s">
        <v>158</v>
      </c>
      <c r="E51" s="455"/>
      <c r="F51" s="456"/>
      <c r="G51" s="428"/>
      <c r="H51" s="429"/>
      <c r="I51" s="408" t="s">
        <v>244</v>
      </c>
      <c r="J51" s="409" t="s">
        <v>230</v>
      </c>
      <c r="K51" s="8"/>
      <c r="L51" s="8"/>
      <c r="N51" s="9" t="str">
        <f>IF(OR(E$31="八重奏",E$31="七重奏",E$31="六重奏"),IF(ISTEXT(E51),$N$2,$N$3),IF(ISTEXT(E51),$N$3,$N$2))</f>
        <v>ＯＫ</v>
      </c>
      <c r="O51" s="9" t="str">
        <f>IF(OR(G$31="八重奏",G$31="七重奏",G$31="六重奏"),IF(ISTEXT(G51),$N$2,$N$3),IF(ISTEXT(G51),$N$3,$N$2))</f>
        <v>ＯＫ</v>
      </c>
      <c r="P51" s="9" t="str">
        <f>IF(OR(I$31="八重奏",I$31="七重奏",I$31="六重奏"),IF(ISTEXT(I51),$N$2,$N$3),IF(ISTEXT(I51),$N$3,$N$2))</f>
        <v>ＯＫ</v>
      </c>
    </row>
    <row r="52" spans="1:16" s="7" customFormat="1" ht="24" customHeight="1">
      <c r="A52" s="8"/>
      <c r="B52" s="266"/>
      <c r="C52" s="10" t="s">
        <v>57</v>
      </c>
      <c r="D52" s="268"/>
      <c r="E52" s="457"/>
      <c r="F52" s="454"/>
      <c r="G52" s="430"/>
      <c r="H52" s="427"/>
      <c r="I52" s="410" t="s">
        <v>90</v>
      </c>
      <c r="J52" s="407"/>
      <c r="K52" s="8"/>
      <c r="L52" s="8"/>
      <c r="N52" s="9" t="str">
        <f>IF(OR(E$31="八重奏",E$31="七重奏",E$31="六重奏"),IF(ISTEXT(E52),$N$2,$N$3),IF(ISTEXT(E52),$N$3,$N$2))</f>
        <v>ＯＫ</v>
      </c>
      <c r="O52" s="9" t="str">
        <f>IF(OR(G$31="八重奏",G$31="七重奏",G$31="六重奏"),IF(ISTEXT(G52),$N$2,$N$3),IF(ISTEXT(G52),$N$3,$N$2))</f>
        <v>ＯＫ</v>
      </c>
      <c r="P52" s="9" t="str">
        <f>IF(OR(I$31="八重奏",I$31="七重奏",I$31="六重奏"),IF(ISTEXT(I52),$N$2,$N$3),IF(ISTEXT(I52),$N$3,$N$2))</f>
        <v>ＯＫ</v>
      </c>
    </row>
    <row r="53" spans="1:16" s="7" customFormat="1" ht="24" customHeight="1">
      <c r="A53" s="8"/>
      <c r="B53" s="266" t="s">
        <v>96</v>
      </c>
      <c r="C53" s="10" t="s">
        <v>56</v>
      </c>
      <c r="D53" s="267" t="s">
        <v>158</v>
      </c>
      <c r="E53" s="455"/>
      <c r="F53" s="456"/>
      <c r="G53" s="428"/>
      <c r="H53" s="429"/>
      <c r="I53" s="408"/>
      <c r="J53" s="409"/>
      <c r="K53" s="8"/>
      <c r="L53" s="8"/>
      <c r="N53" s="9" t="str">
        <f>IF(OR(E$31="八重奏",E$31="七重奏"),IF(ISTEXT(E53),$N$2,$N$3),IF(ISTEXT(E53),$N$3,$N$2))</f>
        <v>ＯＫ</v>
      </c>
      <c r="O53" s="9" t="str">
        <f>IF(OR(G$31="八重奏",G$31="七重奏"),IF(ISTEXT(G53),$N$2,$N$3),IF(ISTEXT(G53),$N$3,$N$2))</f>
        <v>ＯＫ</v>
      </c>
      <c r="P53" s="9" t="str">
        <f>IF(OR(I$31="八重奏",I$31="七重奏"),IF(ISTEXT(I53),$N$2,$N$3),IF(ISTEXT(I53),$N$3,$N$2))</f>
        <v>ＯＫ</v>
      </c>
    </row>
    <row r="54" spans="1:16" s="7" customFormat="1" ht="24" customHeight="1">
      <c r="A54" s="8"/>
      <c r="B54" s="266"/>
      <c r="C54" s="10" t="s">
        <v>57</v>
      </c>
      <c r="D54" s="268"/>
      <c r="E54" s="457"/>
      <c r="F54" s="454"/>
      <c r="G54" s="430"/>
      <c r="H54" s="427"/>
      <c r="I54" s="410"/>
      <c r="J54" s="407"/>
      <c r="K54" s="8"/>
      <c r="L54" s="8"/>
      <c r="N54" s="9" t="str">
        <f>IF(OR(E$31="八重奏",E$31="七重奏"),IF(ISTEXT(E54),$N$2,$N$3),IF(ISTEXT(E54),$N$3,$N$2))</f>
        <v>ＯＫ</v>
      </c>
      <c r="O54" s="9" t="str">
        <f>IF(OR(G$31="八重奏",G$31="七重奏"),IF(ISTEXT(G54),$N$2,$N$3),IF(ISTEXT(G54),$N$3,$N$2))</f>
        <v>ＯＫ</v>
      </c>
      <c r="P54" s="9" t="str">
        <f>IF(OR(I$31="八重奏",I$31="七重奏"),IF(ISTEXT(I54),$N$2,$N$3),IF(ISTEXT(I54),$N$3,$N$2))</f>
        <v>ＯＫ</v>
      </c>
    </row>
    <row r="55" spans="1:16" s="7" customFormat="1" ht="24" customHeight="1">
      <c r="A55" s="8"/>
      <c r="B55" s="266" t="s">
        <v>97</v>
      </c>
      <c r="C55" s="10" t="s">
        <v>56</v>
      </c>
      <c r="D55" s="267" t="s">
        <v>158</v>
      </c>
      <c r="E55" s="455"/>
      <c r="F55" s="456"/>
      <c r="G55" s="428"/>
      <c r="H55" s="429"/>
      <c r="I55" s="408"/>
      <c r="J55" s="409"/>
      <c r="K55" s="8"/>
      <c r="L55" s="8"/>
      <c r="N55" s="9" t="str">
        <f>IF(E$31="八重奏",IF(ISTEXT(E55),$N$2,$N$3),IF(ISTEXT(E55),$N$3,$N$2))</f>
        <v>ＯＫ</v>
      </c>
      <c r="O55" s="9" t="str">
        <f>IF(G$31="八重奏",IF(ISTEXT(G55),$N$2,$N$3),IF(ISTEXT(G55),$N$3,$N$2))</f>
        <v>ＯＫ</v>
      </c>
      <c r="P55" s="9" t="str">
        <f>IF(I$31="八重奏",IF(ISTEXT(I55),$N$2,$N$3),IF(ISTEXT(I55),$N$3,$N$2))</f>
        <v>ＯＫ</v>
      </c>
    </row>
    <row r="56" spans="1:16" s="7" customFormat="1" ht="24" customHeight="1" thickBot="1">
      <c r="A56" s="8"/>
      <c r="B56" s="280"/>
      <c r="C56" s="12" t="s">
        <v>57</v>
      </c>
      <c r="D56" s="281"/>
      <c r="E56" s="459"/>
      <c r="F56" s="460"/>
      <c r="G56" s="431"/>
      <c r="H56" s="432"/>
      <c r="I56" s="411"/>
      <c r="J56" s="412"/>
      <c r="K56" s="8"/>
      <c r="L56" s="8"/>
      <c r="N56" s="9" t="str">
        <f>IF(E$31="八重奏",IF(ISTEXT(E56),$N$2,$N$3),IF(ISTEXT(E56),$N$3,$N$2))</f>
        <v>ＯＫ</v>
      </c>
      <c r="O56" s="9" t="str">
        <f>IF(G$31="八重奏",IF(ISTEXT(G56),$N$2,$N$3),IF(ISTEXT(G56),$N$3,$N$2))</f>
        <v>ＯＫ</v>
      </c>
      <c r="P56" s="9" t="str">
        <f>IF(I$31="八重奏",IF(ISTEXT(I56),$N$2,$N$3),IF(ISTEXT(I56),$N$3,$N$2))</f>
        <v>ＯＫ</v>
      </c>
    </row>
    <row r="57" spans="1:50" s="7" customFormat="1" ht="24" customHeight="1" thickBot="1">
      <c r="A57" s="8"/>
      <c r="B57" s="282" t="s">
        <v>98</v>
      </c>
      <c r="C57" s="283"/>
      <c r="D57" s="284"/>
      <c r="E57" s="461">
        <v>0.14583333333333337</v>
      </c>
      <c r="F57" s="462"/>
      <c r="G57" s="433">
        <v>0.1875</v>
      </c>
      <c r="H57" s="434"/>
      <c r="I57" s="413">
        <v>0.15972222222222227</v>
      </c>
      <c r="J57" s="414"/>
      <c r="K57" s="8"/>
      <c r="L57" s="8"/>
      <c r="N57" s="9" t="str">
        <f>IF(ISNUMBER(E57),$N$2,$N$3)</f>
        <v>ＯＫ</v>
      </c>
      <c r="O57" s="9" t="str">
        <f>IF(O$30=$N$2,IF(ISNUMBER(G57),$N$2,$N$3),IF(ISNUMBER(G57),$N$3,$N$2))</f>
        <v>ＯＫ</v>
      </c>
      <c r="P57" s="9" t="str">
        <f>IF(P$30=$N$2,IF(ISNUMBER(I57),$N$2,$N$3),IF(ISNUMBER(I57),$N$3,$N$2))</f>
        <v>ＯＫ</v>
      </c>
      <c r="R57" s="15">
        <v>0.0625</v>
      </c>
      <c r="S57" s="15">
        <f aca="true" t="shared" si="3" ref="S57:AM57">R57+TIME(0,10,0)</f>
        <v>0.06944444444444445</v>
      </c>
      <c r="T57" s="15">
        <f t="shared" si="3"/>
        <v>0.0763888888888889</v>
      </c>
      <c r="U57" s="15">
        <f t="shared" si="3"/>
        <v>0.08333333333333334</v>
      </c>
      <c r="V57" s="15">
        <f t="shared" si="3"/>
        <v>0.09027777777777779</v>
      </c>
      <c r="W57" s="15">
        <f t="shared" si="3"/>
        <v>0.09722222222222224</v>
      </c>
      <c r="X57" s="15">
        <f t="shared" si="3"/>
        <v>0.10416666666666669</v>
      </c>
      <c r="Y57" s="15">
        <f t="shared" si="3"/>
        <v>0.11111111111111113</v>
      </c>
      <c r="Z57" s="15">
        <f t="shared" si="3"/>
        <v>0.11805555555555558</v>
      </c>
      <c r="AA57" s="15">
        <f t="shared" si="3"/>
        <v>0.12500000000000003</v>
      </c>
      <c r="AB57" s="15">
        <f t="shared" si="3"/>
        <v>0.13194444444444448</v>
      </c>
      <c r="AC57" s="15">
        <f t="shared" si="3"/>
        <v>0.13888888888888892</v>
      </c>
      <c r="AD57" s="15">
        <f t="shared" si="3"/>
        <v>0.14583333333333337</v>
      </c>
      <c r="AE57" s="15">
        <f t="shared" si="3"/>
        <v>0.15277777777777782</v>
      </c>
      <c r="AF57" s="15">
        <f t="shared" si="3"/>
        <v>0.15972222222222227</v>
      </c>
      <c r="AG57" s="15">
        <f t="shared" si="3"/>
        <v>0.1666666666666667</v>
      </c>
      <c r="AH57" s="15">
        <f t="shared" si="3"/>
        <v>0.17361111111111116</v>
      </c>
      <c r="AI57" s="15">
        <f t="shared" si="3"/>
        <v>0.1805555555555556</v>
      </c>
      <c r="AJ57" s="15">
        <f t="shared" si="3"/>
        <v>0.18750000000000006</v>
      </c>
      <c r="AK57" s="15">
        <f t="shared" si="3"/>
        <v>0.1944444444444445</v>
      </c>
      <c r="AL57" s="15">
        <f t="shared" si="3"/>
        <v>0.20138888888888895</v>
      </c>
      <c r="AM57" s="15">
        <f t="shared" si="3"/>
        <v>0.2083333333333334</v>
      </c>
      <c r="AN57" s="15"/>
      <c r="AO57" s="15"/>
      <c r="AP57" s="15"/>
      <c r="AQ57" s="15"/>
      <c r="AR57" s="15"/>
      <c r="AS57" s="15"/>
      <c r="AT57" s="15"/>
      <c r="AU57" s="15"/>
      <c r="AV57" s="15"/>
      <c r="AW57" s="15"/>
      <c r="AX57" s="15"/>
    </row>
    <row r="58" spans="1:21" s="7" customFormat="1" ht="24" customHeight="1" thickBot="1">
      <c r="A58" s="8"/>
      <c r="B58" s="277" t="s">
        <v>180</v>
      </c>
      <c r="C58" s="278"/>
      <c r="D58" s="279"/>
      <c r="E58" s="463" t="s">
        <v>100</v>
      </c>
      <c r="F58" s="464"/>
      <c r="G58" s="435" t="s">
        <v>99</v>
      </c>
      <c r="H58" s="436"/>
      <c r="I58" s="415" t="s">
        <v>99</v>
      </c>
      <c r="J58" s="416"/>
      <c r="K58" s="8"/>
      <c r="L58" s="8"/>
      <c r="N58" s="9" t="str">
        <f>IF(ISTEXT(E58),$N$2,$N$3)</f>
        <v>ＯＫ</v>
      </c>
      <c r="O58" s="9" t="str">
        <f>IF(O$30=$N$2,IF(ISTEXT(G58),$N$2,$N$3),IF(ISTEXT(G58),$N$3,$N$2))</f>
        <v>ＯＫ</v>
      </c>
      <c r="P58" s="9" t="str">
        <f>IF(P$30=$N$2,IF(ISTEXT(I58),$N$2,$N$3),IF(ISTEXT(I58),$N$3,$N$2))</f>
        <v>ＯＫ</v>
      </c>
      <c r="R58" s="7" t="s">
        <v>99</v>
      </c>
      <c r="S58" s="7" t="s">
        <v>100</v>
      </c>
      <c r="T58" s="7" t="s">
        <v>245</v>
      </c>
      <c r="U58" s="7" t="s">
        <v>246</v>
      </c>
    </row>
    <row r="59" spans="1:16" ht="11.25" customHeight="1">
      <c r="A59" s="176"/>
      <c r="B59" s="176"/>
      <c r="C59" s="176"/>
      <c r="D59" s="176"/>
      <c r="E59" s="176"/>
      <c r="F59" s="176"/>
      <c r="G59" s="176"/>
      <c r="H59" s="176"/>
      <c r="I59" s="176"/>
      <c r="J59" s="176"/>
      <c r="K59" s="176"/>
      <c r="N59" s="178" t="str">
        <f>IF(E41="",$N$2,IF(ISTEXT(F41),$N$2,"NG"))</f>
        <v>ＯＫ</v>
      </c>
      <c r="O59" s="178" t="str">
        <f>IF(G41="",$N$2,IF(ISTEXT(H41),$N$2,"NG"))</f>
        <v>ＯＫ</v>
      </c>
      <c r="P59" s="178" t="str">
        <f>IF(I41="",$N$2,IF(ISTEXT(J41),$N$2,"NG"))</f>
        <v>ＯＫ</v>
      </c>
    </row>
    <row r="60" spans="14:16" ht="13.5">
      <c r="N60" s="178" t="str">
        <f>IF(E43="",$N$2,IF(ISTEXT(F43),$N$2,"NG"))</f>
        <v>ＯＫ</v>
      </c>
      <c r="O60" s="178" t="str">
        <f>IF(G43="",$N$2,IF(ISTEXT(H43),$N$2,"NG"))</f>
        <v>ＯＫ</v>
      </c>
      <c r="P60" s="178" t="str">
        <f>IF(I43="",$N$2,IF(ISTEXT(J43),$N$2,"NG"))</f>
        <v>ＯＫ</v>
      </c>
    </row>
    <row r="61" spans="14:16" ht="13.5">
      <c r="N61" s="178" t="str">
        <f>IF(E45="",$N$2,IF(ISTEXT(F45),$N$2,"NG"))</f>
        <v>ＯＫ</v>
      </c>
      <c r="O61" s="178" t="str">
        <f>IF(G45="",$N$2,IF(ISTEXT(H45),$N$2,"NG"))</f>
        <v>ＯＫ</v>
      </c>
      <c r="P61" s="178" t="str">
        <f>IF(I45="",$N$2,IF(ISTEXT(J45),$N$2,"NG"))</f>
        <v>ＯＫ</v>
      </c>
    </row>
    <row r="62" spans="14:16" ht="13.5">
      <c r="N62" s="178" t="str">
        <f>IF(E47="",$N$2,IF(ISTEXT(F47),$N$2,"NG"))</f>
        <v>ＯＫ</v>
      </c>
      <c r="O62" s="178" t="str">
        <f>IF(G47="",$N$2,IF(ISTEXT(H47),$N$2,"NG"))</f>
        <v>ＯＫ</v>
      </c>
      <c r="P62" s="178" t="str">
        <f>IF(I47="",$N$2,IF(ISTEXT(J47),$N$2,"NG"))</f>
        <v>ＯＫ</v>
      </c>
    </row>
    <row r="63" spans="14:16" ht="13.5">
      <c r="N63" s="178" t="str">
        <f>IF(E49="",$N$2,IF(ISTEXT(F49),$N$2,"NG"))</f>
        <v>ＯＫ</v>
      </c>
      <c r="O63" s="178" t="str">
        <f>IF(G49="",$N$2,IF(ISTEXT(H49),$N$2,"NG"))</f>
        <v>ＯＫ</v>
      </c>
      <c r="P63" s="178" t="str">
        <f>IF(I49="",$N$2,IF(ISTEXT(J49),$N$2,"NG"))</f>
        <v>ＯＫ</v>
      </c>
    </row>
    <row r="64" spans="14:16" ht="13.5">
      <c r="N64" s="178" t="str">
        <f>IF(E51="",$N$2,IF(ISTEXT(F51),$N$2,"NG"))</f>
        <v>ＯＫ</v>
      </c>
      <c r="O64" s="178" t="str">
        <f>IF(G51="",$N$2,IF(ISTEXT(H51),$N$2,"NG"))</f>
        <v>ＯＫ</v>
      </c>
      <c r="P64" s="178" t="str">
        <f>IF(I51="",$N$2,IF(ISTEXT(J51),$N$2,"NG"))</f>
        <v>ＯＫ</v>
      </c>
    </row>
    <row r="65" spans="14:16" ht="13.5">
      <c r="N65" s="178" t="str">
        <f>IF(E53="",$N$2,IF(ISTEXT(F53),$N$2,"NG"))</f>
        <v>ＯＫ</v>
      </c>
      <c r="O65" s="178" t="str">
        <f>IF(G53="",$N$2,IF(ISTEXT(H53),$N$2,"NG"))</f>
        <v>ＯＫ</v>
      </c>
      <c r="P65" s="178" t="str">
        <f>IF(I53="",$N$2,IF(ISTEXT(J53),$N$2,"NG"))</f>
        <v>ＯＫ</v>
      </c>
    </row>
    <row r="66" spans="14:16" ht="13.5">
      <c r="N66" s="178" t="str">
        <f>IF(E55="",$N$2,IF(ISTEXT(F55),$N$2,"NG"))</f>
        <v>ＯＫ</v>
      </c>
      <c r="O66" s="178" t="str">
        <f>IF(G55="",$N$2,IF(ISTEXT(H55),$N$2,"NG"))</f>
        <v>ＯＫ</v>
      </c>
      <c r="P66" s="178" t="str">
        <f>IF(I55="",$N$2,IF(ISTEXT(J55),$N$2,"NG"))</f>
        <v>ＯＫ</v>
      </c>
    </row>
  </sheetData>
  <sheetProtection password="EEAB" sheet="1" selectLockedCells="1"/>
  <mergeCells count="130">
    <mergeCell ref="J47:J48"/>
    <mergeCell ref="H55:H56"/>
    <mergeCell ref="I39:J39"/>
    <mergeCell ref="I40:J40"/>
    <mergeCell ref="E57:F57"/>
    <mergeCell ref="G57:H57"/>
    <mergeCell ref="I57:J57"/>
    <mergeCell ref="H51:H52"/>
    <mergeCell ref="H53:H54"/>
    <mergeCell ref="J41:J42"/>
    <mergeCell ref="J43:J44"/>
    <mergeCell ref="J45:J46"/>
    <mergeCell ref="E39:F39"/>
    <mergeCell ref="E40:F40"/>
    <mergeCell ref="G38:H38"/>
    <mergeCell ref="G39:H39"/>
    <mergeCell ref="G40:H40"/>
    <mergeCell ref="E38:F38"/>
    <mergeCell ref="H43:H44"/>
    <mergeCell ref="H45:H46"/>
    <mergeCell ref="I58:J58"/>
    <mergeCell ref="J49:J50"/>
    <mergeCell ref="J51:J52"/>
    <mergeCell ref="J53:J54"/>
    <mergeCell ref="J55:J56"/>
    <mergeCell ref="G35:H35"/>
    <mergeCell ref="G36:H36"/>
    <mergeCell ref="G37:H37"/>
    <mergeCell ref="I35:J35"/>
    <mergeCell ref="I36:J36"/>
    <mergeCell ref="I37:J37"/>
    <mergeCell ref="I38:J38"/>
    <mergeCell ref="B57:D57"/>
    <mergeCell ref="B58:D58"/>
    <mergeCell ref="E32:F32"/>
    <mergeCell ref="E33:F33"/>
    <mergeCell ref="E34:F34"/>
    <mergeCell ref="G32:H32"/>
    <mergeCell ref="G33:H33"/>
    <mergeCell ref="G34:H34"/>
    <mergeCell ref="E58:F58"/>
    <mergeCell ref="G58:H58"/>
    <mergeCell ref="B22:C23"/>
    <mergeCell ref="B24:C25"/>
    <mergeCell ref="C32:D32"/>
    <mergeCell ref="E16:F16"/>
    <mergeCell ref="E17:F17"/>
    <mergeCell ref="E18:F18"/>
    <mergeCell ref="E19:F19"/>
    <mergeCell ref="B19:B21"/>
    <mergeCell ref="B18:D18"/>
    <mergeCell ref="B29:D29"/>
    <mergeCell ref="B30:D30"/>
    <mergeCell ref="B31:D31"/>
    <mergeCell ref="C34:D34"/>
    <mergeCell ref="B32:B34"/>
    <mergeCell ref="C33:D33"/>
    <mergeCell ref="G29:H29"/>
    <mergeCell ref="E20:F20"/>
    <mergeCell ref="E21:F21"/>
    <mergeCell ref="B13:D13"/>
    <mergeCell ref="B14:D14"/>
    <mergeCell ref="B15:D15"/>
    <mergeCell ref="B16:D16"/>
    <mergeCell ref="B17:D17"/>
    <mergeCell ref="E14:F14"/>
    <mergeCell ref="E15:F15"/>
    <mergeCell ref="G31:H31"/>
    <mergeCell ref="I31:J31"/>
    <mergeCell ref="I30:J30"/>
    <mergeCell ref="E30:F30"/>
    <mergeCell ref="G30:H30"/>
    <mergeCell ref="H41:H42"/>
    <mergeCell ref="I32:J32"/>
    <mergeCell ref="E31:F31"/>
    <mergeCell ref="I34:J34"/>
    <mergeCell ref="E35:F35"/>
    <mergeCell ref="H47:H48"/>
    <mergeCell ref="H49:H50"/>
    <mergeCell ref="F47:F48"/>
    <mergeCell ref="F41:F42"/>
    <mergeCell ref="F43:F44"/>
    <mergeCell ref="F45:F46"/>
    <mergeCell ref="B45:B46"/>
    <mergeCell ref="B41:B42"/>
    <mergeCell ref="C39:D39"/>
    <mergeCell ref="D47:D48"/>
    <mergeCell ref="D49:D50"/>
    <mergeCell ref="B38:B40"/>
    <mergeCell ref="B43:B44"/>
    <mergeCell ref="C40:D40"/>
    <mergeCell ref="E13:F13"/>
    <mergeCell ref="B10:I10"/>
    <mergeCell ref="C19:D19"/>
    <mergeCell ref="C20:D20"/>
    <mergeCell ref="C21:D21"/>
    <mergeCell ref="C35:D35"/>
    <mergeCell ref="B35:B37"/>
    <mergeCell ref="I29:J29"/>
    <mergeCell ref="B27:I27"/>
    <mergeCell ref="E29:F29"/>
    <mergeCell ref="A2:K2"/>
    <mergeCell ref="A3:K3"/>
    <mergeCell ref="B5:I5"/>
    <mergeCell ref="B6:I6"/>
    <mergeCell ref="B9:I9"/>
    <mergeCell ref="E12:F12"/>
    <mergeCell ref="B12:D12"/>
    <mergeCell ref="B7:I7"/>
    <mergeCell ref="B8:I8"/>
    <mergeCell ref="B55:B56"/>
    <mergeCell ref="B51:B52"/>
    <mergeCell ref="B53:B54"/>
    <mergeCell ref="C37:D37"/>
    <mergeCell ref="C38:D38"/>
    <mergeCell ref="D41:D42"/>
    <mergeCell ref="D51:D52"/>
    <mergeCell ref="D53:D54"/>
    <mergeCell ref="B47:B48"/>
    <mergeCell ref="B49:B50"/>
    <mergeCell ref="C36:D36"/>
    <mergeCell ref="D43:D44"/>
    <mergeCell ref="D55:D56"/>
    <mergeCell ref="F49:F50"/>
    <mergeCell ref="F51:F52"/>
    <mergeCell ref="F53:F54"/>
    <mergeCell ref="F55:F56"/>
    <mergeCell ref="D45:D46"/>
    <mergeCell ref="E36:F36"/>
    <mergeCell ref="E37:F37"/>
  </mergeCells>
  <dataValidations count="10">
    <dataValidation type="list" allowBlank="1" showInputMessage="1" showErrorMessage="1" sqref="E58:G58 I58">
      <formula1>$R$58:$S$58</formula1>
    </dataValidation>
    <dataValidation type="list" allowBlank="1" showInputMessage="1" showErrorMessage="1" sqref="I42 I56 G42 G44 G52 G50 G48 G46 G54 G56 E56 E54 E52 E50 E48 E46 E44 E42 I54 I46 I48 I50 I52 I44">
      <formula1>$R$42:$AX$42</formula1>
    </dataValidation>
    <dataValidation type="list" allowBlank="1" showInputMessage="1" showErrorMessage="1" sqref="E31:G31 I31">
      <formula1>$R$31:$W$31</formula1>
    </dataValidation>
    <dataValidation type="list" allowBlank="1" showInputMessage="1" showErrorMessage="1" sqref="E57:G57 I57">
      <formula1>$R$57:$AM$57</formula1>
    </dataValidation>
    <dataValidation type="whole" operator="greaterThanOrEqual" allowBlank="1" showInputMessage="1" showErrorMessage="1" sqref="E17">
      <formula1>0</formula1>
    </dataValidation>
    <dataValidation allowBlank="1" showInputMessage="1" showErrorMessage="1" sqref="E26:F26"/>
    <dataValidation type="list" allowBlank="1" showInputMessage="1" showErrorMessage="1" errorTitle="もう一度！" error="○か×を選択してください" sqref="F41:F56 H55 H53 H51 H49 H47 H45 H43 H41 J55 J53 J51 J49 J47 J45 J43 J41">
      <formula1>$T$58:$U$58</formula1>
    </dataValidation>
    <dataValidation type="list" allowBlank="1" showInputMessage="1" showErrorMessage="1" sqref="E30:J30">
      <formula1>$R$30:$AE$30</formula1>
    </dataValidation>
    <dataValidation type="list" allowBlank="1" showInputMessage="1" showErrorMessage="1" sqref="E13:F13">
      <formula1>$R$13:$V$13</formula1>
    </dataValidation>
    <dataValidation type="list" allowBlank="1" showInputMessage="1" showErrorMessage="1" sqref="E12:F12">
      <formula1>$R$12:$S$12</formula1>
    </dataValidation>
  </dataValidations>
  <printOptions/>
  <pageMargins left="0.5908983429585856" right="0.5908983429585856" top="0.5908983429585856" bottom="0.5908983429585856" header="0" footer="0"/>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tabColor indexed="45"/>
  </sheetPr>
  <dimension ref="A1:Y48"/>
  <sheetViews>
    <sheetView showGridLines="0" view="pageBreakPreview" zoomScaleSheetLayoutView="100" zoomScalePageLayoutView="0" workbookViewId="0" topLeftCell="A4">
      <selection activeCell="U3" sqref="U3"/>
    </sheetView>
  </sheetViews>
  <sheetFormatPr defaultColWidth="8.00390625" defaultRowHeight="13.5"/>
  <cols>
    <col min="1" max="2" width="5.625" style="16" customWidth="1"/>
    <col min="3" max="4" width="9.50390625" style="16" customWidth="1"/>
    <col min="5" max="5" width="3.50390625" style="16" customWidth="1"/>
    <col min="6" max="6" width="5.00390625" style="16" customWidth="1"/>
    <col min="7" max="7" width="4.50390625" style="16" customWidth="1"/>
    <col min="8" max="8" width="9.50390625" style="16" customWidth="1"/>
    <col min="9" max="9" width="3.50390625" style="16" customWidth="1"/>
    <col min="10" max="10" width="5.625" style="16" customWidth="1"/>
    <col min="11" max="11" width="3.875" style="16" customWidth="1"/>
    <col min="12" max="12" width="9.50390625" style="16" customWidth="1"/>
    <col min="13" max="13" width="3.50390625" style="16" customWidth="1"/>
    <col min="14" max="14" width="5.625" style="16" customWidth="1"/>
    <col min="15" max="15" width="3.875" style="16" customWidth="1"/>
    <col min="16" max="17" width="3.50390625" style="16" customWidth="1"/>
    <col min="18" max="18" width="2.50390625" style="16" customWidth="1"/>
    <col min="19" max="19" width="3.50390625" style="16" customWidth="1"/>
    <col min="20" max="21" width="2.50390625" style="16" customWidth="1"/>
    <col min="22" max="16384" width="8.00390625" style="16" customWidth="1"/>
  </cols>
  <sheetData>
    <row r="1" spans="1:21" ht="27" customHeight="1">
      <c r="A1" s="20"/>
      <c r="B1" s="347" t="e">
        <f>VLOOKUP('記入シート'!E13,'記入シート'!$P$2:$Q$6,2,FALSE)&amp;"参加申込書"</f>
        <v>#N/A</v>
      </c>
      <c r="C1" s="347"/>
      <c r="D1" s="347"/>
      <c r="E1" s="347"/>
      <c r="F1" s="347"/>
      <c r="G1" s="347"/>
      <c r="H1" s="347"/>
      <c r="I1" s="347"/>
      <c r="J1" s="347"/>
      <c r="K1" s="347"/>
      <c r="L1" s="347"/>
      <c r="M1" s="347"/>
      <c r="N1" s="347"/>
      <c r="O1" s="347"/>
      <c r="P1" s="347"/>
      <c r="Q1" s="21"/>
      <c r="R1" s="21"/>
      <c r="S1" s="21"/>
      <c r="T1" s="21"/>
      <c r="U1" s="22"/>
    </row>
    <row r="2" spans="1:21" ht="7.5" customHeight="1" thickBot="1">
      <c r="A2" s="20"/>
      <c r="B2" s="20"/>
      <c r="C2" s="20"/>
      <c r="D2" s="20"/>
      <c r="E2" s="20"/>
      <c r="F2" s="20"/>
      <c r="G2" s="20"/>
      <c r="H2" s="20"/>
      <c r="I2" s="20"/>
      <c r="J2" s="20"/>
      <c r="K2" s="20"/>
      <c r="L2" s="20"/>
      <c r="M2" s="20"/>
      <c r="N2" s="20"/>
      <c r="O2" s="20"/>
      <c r="P2" s="20"/>
      <c r="Q2" s="20"/>
      <c r="R2" s="20"/>
      <c r="S2" s="20"/>
      <c r="T2" s="20"/>
      <c r="U2" s="17"/>
    </row>
    <row r="3" spans="1:21" ht="27" customHeight="1">
      <c r="A3" s="341" t="s">
        <v>192</v>
      </c>
      <c r="B3" s="342"/>
      <c r="C3" s="348">
        <f>データシート!C3</f>
        <v>0</v>
      </c>
      <c r="D3" s="349"/>
      <c r="E3" s="350" t="s">
        <v>181</v>
      </c>
      <c r="F3" s="350"/>
      <c r="G3" s="351"/>
      <c r="H3" s="352" t="s">
        <v>161</v>
      </c>
      <c r="I3" s="353"/>
      <c r="J3" s="353"/>
      <c r="K3" s="354"/>
      <c r="L3" s="348">
        <f>データシート!B3</f>
        <v>0</v>
      </c>
      <c r="M3" s="349"/>
      <c r="N3" s="349"/>
      <c r="O3" s="23" t="s">
        <v>102</v>
      </c>
      <c r="P3" s="23"/>
      <c r="Q3" s="23"/>
      <c r="R3" s="23"/>
      <c r="S3" s="24"/>
      <c r="T3" s="98"/>
      <c r="U3" s="25"/>
    </row>
    <row r="4" spans="1:21" ht="2.25" customHeight="1">
      <c r="A4" s="293"/>
      <c r="B4" s="294"/>
      <c r="C4" s="294"/>
      <c r="D4" s="294"/>
      <c r="E4" s="294"/>
      <c r="F4" s="294"/>
      <c r="G4" s="294"/>
      <c r="H4" s="294"/>
      <c r="I4" s="294"/>
      <c r="J4" s="294"/>
      <c r="K4" s="294"/>
      <c r="L4" s="294"/>
      <c r="M4" s="294"/>
      <c r="N4" s="294"/>
      <c r="O4" s="294"/>
      <c r="P4" s="294"/>
      <c r="Q4" s="294"/>
      <c r="R4" s="294"/>
      <c r="S4" s="67"/>
      <c r="T4" s="99"/>
      <c r="U4" s="26"/>
    </row>
    <row r="5" spans="1:21" ht="13.5" customHeight="1">
      <c r="A5" s="27"/>
      <c r="B5" s="28"/>
      <c r="C5" s="324">
        <f>データシート!$E$3</f>
        <v>0</v>
      </c>
      <c r="D5" s="325"/>
      <c r="E5" s="325"/>
      <c r="F5" s="325"/>
      <c r="G5" s="326"/>
      <c r="H5" s="331" t="s">
        <v>103</v>
      </c>
      <c r="I5" s="332"/>
      <c r="J5" s="332"/>
      <c r="K5" s="333"/>
      <c r="L5" s="331" t="s">
        <v>98</v>
      </c>
      <c r="M5" s="333"/>
      <c r="N5" s="334" t="s">
        <v>188</v>
      </c>
      <c r="O5" s="335"/>
      <c r="P5" s="335"/>
      <c r="Q5" s="335"/>
      <c r="R5" s="335"/>
      <c r="S5" s="336"/>
      <c r="T5" s="100"/>
      <c r="U5" s="29"/>
    </row>
    <row r="6" spans="1:21" ht="37.5" customHeight="1">
      <c r="A6" s="345" t="s">
        <v>10</v>
      </c>
      <c r="B6" s="346"/>
      <c r="C6" s="361">
        <f>データシート!D3</f>
        <v>0</v>
      </c>
      <c r="D6" s="362"/>
      <c r="E6" s="362"/>
      <c r="F6" s="362"/>
      <c r="G6" s="30" t="s">
        <v>104</v>
      </c>
      <c r="H6" s="339">
        <f>データシート!G3</f>
        <v>0</v>
      </c>
      <c r="I6" s="340"/>
      <c r="J6" s="343">
        <f>データシート!H3</f>
        <v>0</v>
      </c>
      <c r="K6" s="344"/>
      <c r="L6" s="337">
        <f>データシート!I3</f>
        <v>0</v>
      </c>
      <c r="M6" s="338"/>
      <c r="N6" s="308">
        <f>データシート!J3</f>
        <v>0</v>
      </c>
      <c r="O6" s="294"/>
      <c r="P6" s="294"/>
      <c r="Q6" s="294"/>
      <c r="R6" s="294"/>
      <c r="S6" s="309"/>
      <c r="T6" s="99"/>
      <c r="U6" s="26"/>
    </row>
    <row r="7" spans="1:21" ht="12">
      <c r="A7" s="27"/>
      <c r="B7" s="28"/>
      <c r="C7" s="310">
        <f>IF(データシート!L3="","",データシート!L3)</f>
        <v>0</v>
      </c>
      <c r="D7" s="311"/>
      <c r="E7" s="311"/>
      <c r="F7" s="311"/>
      <c r="G7" s="311"/>
      <c r="H7" s="311"/>
      <c r="I7" s="327"/>
      <c r="J7" s="298" t="s">
        <v>53</v>
      </c>
      <c r="K7" s="310">
        <f>IF(データシート!$O$3="","",データシート!$O$3)</f>
        <v>0</v>
      </c>
      <c r="L7" s="311"/>
      <c r="M7" s="327"/>
      <c r="N7" s="328" t="s">
        <v>54</v>
      </c>
      <c r="O7" s="310">
        <f>IF(データシート!$R$3="","",データシート!$R$3)</f>
        <v>0</v>
      </c>
      <c r="P7" s="311"/>
      <c r="Q7" s="311"/>
      <c r="R7" s="311"/>
      <c r="S7" s="312"/>
      <c r="T7" s="101"/>
      <c r="U7" s="31"/>
    </row>
    <row r="8" spans="1:21" ht="22.5" customHeight="1">
      <c r="A8" s="355" t="s">
        <v>105</v>
      </c>
      <c r="B8" s="356"/>
      <c r="C8" s="313">
        <f>IF(データシート!K3="","",データシート!K3)</f>
        <v>0</v>
      </c>
      <c r="D8" s="314"/>
      <c r="E8" s="314"/>
      <c r="F8" s="314"/>
      <c r="G8" s="314"/>
      <c r="H8" s="314"/>
      <c r="I8" s="315"/>
      <c r="J8" s="299"/>
      <c r="K8" s="316">
        <f>データシート!$N$3</f>
        <v>0</v>
      </c>
      <c r="L8" s="317"/>
      <c r="M8" s="318"/>
      <c r="N8" s="329"/>
      <c r="O8" s="316">
        <f>IF(データシート!$Q$3="","",データシート!$Q$3)</f>
        <v>0</v>
      </c>
      <c r="P8" s="317"/>
      <c r="Q8" s="317"/>
      <c r="R8" s="317"/>
      <c r="S8" s="319"/>
      <c r="T8" s="102"/>
      <c r="U8" s="32"/>
    </row>
    <row r="9" spans="1:21" ht="12">
      <c r="A9" s="33"/>
      <c r="B9" s="34"/>
      <c r="C9" s="320">
        <f>IF(データシート!M3="","",データシート!M3)</f>
        <v>0</v>
      </c>
      <c r="D9" s="321"/>
      <c r="E9" s="321"/>
      <c r="F9" s="321"/>
      <c r="G9" s="321"/>
      <c r="H9" s="321"/>
      <c r="I9" s="322"/>
      <c r="J9" s="300"/>
      <c r="K9" s="320">
        <f>IF(データシート!$P$3="","",データシート!$P$3)</f>
        <v>0</v>
      </c>
      <c r="L9" s="321"/>
      <c r="M9" s="322"/>
      <c r="N9" s="330"/>
      <c r="O9" s="320">
        <f>IF(データシート!$S$3="","",データシート!$S$3)</f>
        <v>0</v>
      </c>
      <c r="P9" s="321"/>
      <c r="Q9" s="321"/>
      <c r="R9" s="321"/>
      <c r="S9" s="323"/>
      <c r="T9" s="103"/>
      <c r="U9" s="35"/>
    </row>
    <row r="10" spans="1:21" ht="22.5" customHeight="1">
      <c r="A10" s="357" t="s">
        <v>162</v>
      </c>
      <c r="B10" s="358"/>
      <c r="C10" s="36">
        <f>IF(データシート!U3="","",データシート!U3)</f>
        <v>0</v>
      </c>
      <c r="D10" s="37">
        <f>IF(データシート!T3="","",データシート!T3)</f>
        <v>0</v>
      </c>
      <c r="E10" s="139">
        <f>IF(データシート!V3="","",データシート!V3)</f>
        <v>0</v>
      </c>
      <c r="F10" s="286">
        <f>IF(データシート!X3="","",データシート!X3)</f>
        <v>0</v>
      </c>
      <c r="G10" s="287"/>
      <c r="H10" s="37">
        <f>IF(データシート!W3="","",データシート!W3)</f>
        <v>0</v>
      </c>
      <c r="I10" s="139">
        <f>IF(データシート!Y3="","",データシート!Y3)</f>
        <v>0</v>
      </c>
      <c r="J10" s="286">
        <f>IF(データシート!AA3="","",データシート!AA3)</f>
        <v>0</v>
      </c>
      <c r="K10" s="287"/>
      <c r="L10" s="37">
        <f>IF(データシート!Z3="","",データシート!Z3)</f>
        <v>0</v>
      </c>
      <c r="M10" s="139">
        <f>IF(データシート!AB3="","",データシート!AB3)</f>
        <v>0</v>
      </c>
      <c r="N10" s="286">
        <f>IF(データシート!AD3="","",データシート!AD3)</f>
      </c>
      <c r="O10" s="287"/>
      <c r="P10" s="306">
        <f>IF(データシート!AC3="","",データシート!AC3)</f>
      </c>
      <c r="Q10" s="306"/>
      <c r="R10" s="307"/>
      <c r="S10" s="140">
        <f>データシート!AE3</f>
      </c>
      <c r="T10" s="104"/>
      <c r="U10" s="38"/>
    </row>
    <row r="11" spans="1:21" ht="22.5" customHeight="1">
      <c r="A11" s="359"/>
      <c r="B11" s="360"/>
      <c r="C11" s="36">
        <f>IF(データシート!AG3="","",データシート!AG3)</f>
      </c>
      <c r="D11" s="37">
        <f>IF(データシート!AF3="","",データシート!AF3)</f>
      </c>
      <c r="E11" s="109">
        <f>IF(データシート!AH3="","",データシート!AH3)</f>
      </c>
      <c r="F11" s="286">
        <f>IF(データシート!AJ3="","",データシート!AJ3)</f>
      </c>
      <c r="G11" s="287"/>
      <c r="H11" s="37">
        <f>IF(データシート!AI3="","",データシート!AI3)</f>
      </c>
      <c r="I11" s="109">
        <f>IF(データシート!AK3="","",データシート!AK3)</f>
      </c>
      <c r="J11" s="286">
        <f>IF(データシート!AM3="","",データシート!AM3)</f>
      </c>
      <c r="K11" s="287"/>
      <c r="L11" s="37">
        <f>IF(データシート!AL3="","",データシート!AL3)</f>
      </c>
      <c r="M11" s="109">
        <f>IF(データシート!AN3="","",データシート!AN3)</f>
      </c>
      <c r="N11" s="286">
        <f>IF(データシート!AP3="","",データシート!AP3)</f>
      </c>
      <c r="O11" s="287"/>
      <c r="P11" s="306">
        <f>IF(データシート!AO3="","",データシート!AO3)</f>
      </c>
      <c r="Q11" s="306"/>
      <c r="R11" s="307"/>
      <c r="S11" s="140">
        <f>IF(データシート!AQ3="","",データシート!AQ3)</f>
      </c>
      <c r="T11" s="104"/>
      <c r="U11" s="38"/>
    </row>
    <row r="12" spans="1:21" ht="2.25" customHeight="1">
      <c r="A12" s="293"/>
      <c r="B12" s="294"/>
      <c r="C12" s="294"/>
      <c r="D12" s="294"/>
      <c r="E12" s="294"/>
      <c r="F12" s="294"/>
      <c r="G12" s="294"/>
      <c r="H12" s="294"/>
      <c r="I12" s="294"/>
      <c r="J12" s="294"/>
      <c r="K12" s="294"/>
      <c r="L12" s="294"/>
      <c r="M12" s="294"/>
      <c r="N12" s="294"/>
      <c r="O12" s="294"/>
      <c r="P12" s="294"/>
      <c r="Q12" s="294"/>
      <c r="R12" s="294"/>
      <c r="S12" s="67"/>
      <c r="T12" s="99"/>
      <c r="U12" s="26"/>
    </row>
    <row r="13" spans="1:21" ht="13.5" customHeight="1">
      <c r="A13" s="27"/>
      <c r="B13" s="28"/>
      <c r="C13" s="324">
        <f>IF(データシート!G4="","",データシート!E3)</f>
      </c>
      <c r="D13" s="325"/>
      <c r="E13" s="325"/>
      <c r="F13" s="325"/>
      <c r="G13" s="326"/>
      <c r="H13" s="331" t="s">
        <v>103</v>
      </c>
      <c r="I13" s="332"/>
      <c r="J13" s="332"/>
      <c r="K13" s="333"/>
      <c r="L13" s="331" t="s">
        <v>98</v>
      </c>
      <c r="M13" s="333"/>
      <c r="N13" s="334" t="s">
        <v>188</v>
      </c>
      <c r="O13" s="335"/>
      <c r="P13" s="335"/>
      <c r="Q13" s="335"/>
      <c r="R13" s="335"/>
      <c r="S13" s="336"/>
      <c r="T13" s="100"/>
      <c r="U13" s="29"/>
    </row>
    <row r="14" spans="1:21" ht="37.5" customHeight="1">
      <c r="A14" s="345" t="s">
        <v>10</v>
      </c>
      <c r="B14" s="346"/>
      <c r="C14" s="361">
        <f>IF(データシート!G4="","",データシート!D3)</f>
      </c>
      <c r="D14" s="362"/>
      <c r="E14" s="362"/>
      <c r="F14" s="362"/>
      <c r="G14" s="30">
        <f>IF($C$14="","","(Ｂ)")</f>
      </c>
      <c r="H14" s="339">
        <f>IF($C$14="","",データシート!G4)</f>
      </c>
      <c r="I14" s="340"/>
      <c r="J14" s="343">
        <f>IF($C$14="","",データシート!H4)</f>
      </c>
      <c r="K14" s="344"/>
      <c r="L14" s="337">
        <f>データシート!I4</f>
      </c>
      <c r="M14" s="338"/>
      <c r="N14" s="308">
        <f>データシート!J4</f>
      </c>
      <c r="O14" s="294"/>
      <c r="P14" s="294"/>
      <c r="Q14" s="294"/>
      <c r="R14" s="294"/>
      <c r="S14" s="309"/>
      <c r="T14" s="99"/>
      <c r="U14" s="26"/>
    </row>
    <row r="15" spans="1:21" ht="12">
      <c r="A15" s="27"/>
      <c r="B15" s="28"/>
      <c r="C15" s="310">
        <f>IF($C$14="","",データシート!L4)</f>
      </c>
      <c r="D15" s="311"/>
      <c r="E15" s="311"/>
      <c r="F15" s="311"/>
      <c r="G15" s="311"/>
      <c r="H15" s="311"/>
      <c r="I15" s="327"/>
      <c r="J15" s="298" t="s">
        <v>53</v>
      </c>
      <c r="K15" s="310">
        <f>IF($C$14="","",データシート!$O$4)</f>
      </c>
      <c r="L15" s="311"/>
      <c r="M15" s="327"/>
      <c r="N15" s="328" t="s">
        <v>54</v>
      </c>
      <c r="O15" s="310">
        <f>IF(データシート!$Q$4="","",データシート!$R$4)</f>
      </c>
      <c r="P15" s="311"/>
      <c r="Q15" s="311"/>
      <c r="R15" s="311"/>
      <c r="S15" s="312"/>
      <c r="T15" s="101"/>
      <c r="U15" s="31"/>
    </row>
    <row r="16" spans="1:21" ht="22.5" customHeight="1">
      <c r="A16" s="355" t="s">
        <v>105</v>
      </c>
      <c r="B16" s="356"/>
      <c r="C16" s="313">
        <f>IF($C$14="","",データシート!K4)</f>
      </c>
      <c r="D16" s="314"/>
      <c r="E16" s="314"/>
      <c r="F16" s="314"/>
      <c r="G16" s="314"/>
      <c r="H16" s="314"/>
      <c r="I16" s="315"/>
      <c r="J16" s="299"/>
      <c r="K16" s="316">
        <f>IF($C$14="","",データシート!$N$4)</f>
      </c>
      <c r="L16" s="317"/>
      <c r="M16" s="318"/>
      <c r="N16" s="329"/>
      <c r="O16" s="316">
        <f>IF(データシート!$Q$4="","",データシート!$Q$4)</f>
      </c>
      <c r="P16" s="317"/>
      <c r="Q16" s="317"/>
      <c r="R16" s="317"/>
      <c r="S16" s="319"/>
      <c r="T16" s="101"/>
      <c r="U16" s="31"/>
    </row>
    <row r="17" spans="1:21" ht="12">
      <c r="A17" s="33"/>
      <c r="B17" s="34"/>
      <c r="C17" s="320">
        <f>IF($C$14="","",データシート!M4)</f>
      </c>
      <c r="D17" s="321"/>
      <c r="E17" s="321"/>
      <c r="F17" s="321"/>
      <c r="G17" s="321"/>
      <c r="H17" s="321"/>
      <c r="I17" s="322"/>
      <c r="J17" s="300"/>
      <c r="K17" s="320">
        <f>IF($C$14="","",データシート!$P$4)</f>
      </c>
      <c r="L17" s="321"/>
      <c r="M17" s="322"/>
      <c r="N17" s="330"/>
      <c r="O17" s="320">
        <f>IF(データシート!$Q$4="","",データシート!$S$4)</f>
      </c>
      <c r="P17" s="321"/>
      <c r="Q17" s="321"/>
      <c r="R17" s="321"/>
      <c r="S17" s="323"/>
      <c r="T17" s="103"/>
      <c r="U17" s="35"/>
    </row>
    <row r="18" spans="1:21" ht="22.5" customHeight="1">
      <c r="A18" s="357" t="s">
        <v>162</v>
      </c>
      <c r="B18" s="358"/>
      <c r="C18" s="36">
        <f>IF(データシート!U4="","",データシート!U4)</f>
      </c>
      <c r="D18" s="37">
        <f>IF(データシート!T4="","",データシート!T4)</f>
      </c>
      <c r="E18" s="109">
        <f>データシート!V4</f>
      </c>
      <c r="F18" s="286">
        <f>IF(データシート!X4="","",データシート!X4)</f>
      </c>
      <c r="G18" s="287"/>
      <c r="H18" s="37">
        <f>IF(データシート!W4="","",データシート!W4)</f>
      </c>
      <c r="I18" s="109">
        <f>データシート!Y3</f>
        <v>0</v>
      </c>
      <c r="J18" s="286">
        <f>IF(データシート!AA4="","",データシート!AA4)</f>
      </c>
      <c r="K18" s="287"/>
      <c r="L18" s="37">
        <f>IF(データシート!Z4="","",データシート!Z4)</f>
      </c>
      <c r="M18" s="109">
        <f>データシート!AB4</f>
      </c>
      <c r="N18" s="286">
        <f>IF(データシート!AD4="","",データシート!AD4)</f>
      </c>
      <c r="O18" s="287"/>
      <c r="P18" s="306">
        <f>IF(データシート!AC4="","",データシート!AC4)</f>
      </c>
      <c r="Q18" s="306"/>
      <c r="R18" s="307"/>
      <c r="S18" s="112">
        <f>データシート!AE4</f>
      </c>
      <c r="T18" s="104"/>
      <c r="U18" s="38"/>
    </row>
    <row r="19" spans="1:21" ht="22.5" customHeight="1">
      <c r="A19" s="359"/>
      <c r="B19" s="360"/>
      <c r="C19" s="36">
        <f>IF(データシート!AG4="","",データシート!AG4)</f>
      </c>
      <c r="D19" s="37">
        <f>IF(データシート!AF4="","",データシート!AF4)</f>
      </c>
      <c r="E19" s="109">
        <f>データシート!AH4</f>
      </c>
      <c r="F19" s="286">
        <f>IF(データシート!AJ4="","",データシート!AJ4)</f>
      </c>
      <c r="G19" s="287"/>
      <c r="H19" s="37">
        <f>IF(データシート!AI4="","",データシート!AI4)</f>
      </c>
      <c r="I19" s="109">
        <f>データシート!AK4</f>
      </c>
      <c r="J19" s="286">
        <f>IF(データシート!AM4="","",データシート!AM4)</f>
      </c>
      <c r="K19" s="287"/>
      <c r="L19" s="37">
        <f>IF(データシート!AL4="","",データシート!AL4)</f>
      </c>
      <c r="M19" s="109">
        <f>データシート!AN4</f>
      </c>
      <c r="N19" s="286">
        <f>IF(データシート!AP4="","",データシート!AP4)</f>
      </c>
      <c r="O19" s="287"/>
      <c r="P19" s="306">
        <f>IF(データシート!AO4="","",データシート!AO4)</f>
      </c>
      <c r="Q19" s="306"/>
      <c r="R19" s="307"/>
      <c r="S19" s="112">
        <f>データシート!AQ4</f>
      </c>
      <c r="T19" s="104"/>
      <c r="U19" s="38"/>
    </row>
    <row r="20" spans="1:21" ht="2.25" customHeight="1">
      <c r="A20" s="293"/>
      <c r="B20" s="294"/>
      <c r="C20" s="294"/>
      <c r="D20" s="294"/>
      <c r="E20" s="294"/>
      <c r="F20" s="294"/>
      <c r="G20" s="294"/>
      <c r="H20" s="294"/>
      <c r="I20" s="294"/>
      <c r="J20" s="294"/>
      <c r="K20" s="294"/>
      <c r="L20" s="294"/>
      <c r="M20" s="294"/>
      <c r="N20" s="294"/>
      <c r="O20" s="294"/>
      <c r="P20" s="294"/>
      <c r="Q20" s="294"/>
      <c r="R20" s="294"/>
      <c r="S20" s="67"/>
      <c r="T20" s="99"/>
      <c r="U20" s="26"/>
    </row>
    <row r="21" spans="1:21" ht="13.5" customHeight="1">
      <c r="A21" s="27"/>
      <c r="B21" s="28"/>
      <c r="C21" s="324">
        <f>IF(データシート!G5="","",データシート!E3)</f>
      </c>
      <c r="D21" s="325"/>
      <c r="E21" s="325"/>
      <c r="F21" s="325"/>
      <c r="G21" s="326"/>
      <c r="H21" s="331" t="s">
        <v>103</v>
      </c>
      <c r="I21" s="332"/>
      <c r="J21" s="332"/>
      <c r="K21" s="333"/>
      <c r="L21" s="331" t="s">
        <v>98</v>
      </c>
      <c r="M21" s="333"/>
      <c r="N21" s="334" t="s">
        <v>188</v>
      </c>
      <c r="O21" s="335"/>
      <c r="P21" s="335"/>
      <c r="Q21" s="335"/>
      <c r="R21" s="335"/>
      <c r="S21" s="336"/>
      <c r="T21" s="100"/>
      <c r="U21" s="29"/>
    </row>
    <row r="22" spans="1:21" ht="37.5" customHeight="1">
      <c r="A22" s="345" t="s">
        <v>10</v>
      </c>
      <c r="B22" s="346"/>
      <c r="C22" s="361">
        <f>IF(データシート!G5="","",データシート!D3)</f>
      </c>
      <c r="D22" s="362"/>
      <c r="E22" s="362"/>
      <c r="F22" s="362"/>
      <c r="G22" s="30">
        <f>IF($C$22="","","(Ｃ)")</f>
      </c>
      <c r="H22" s="339">
        <f>IF($C$22="","",データシート!G5)</f>
      </c>
      <c r="I22" s="340"/>
      <c r="J22" s="343">
        <f>IF($C$22="","",データシート!H5)</f>
      </c>
      <c r="K22" s="344"/>
      <c r="L22" s="337">
        <f>データシート!I5</f>
      </c>
      <c r="M22" s="338"/>
      <c r="N22" s="308">
        <f>データシート!J5</f>
      </c>
      <c r="O22" s="294"/>
      <c r="P22" s="294"/>
      <c r="Q22" s="294"/>
      <c r="R22" s="294"/>
      <c r="S22" s="309"/>
      <c r="T22" s="99"/>
      <c r="U22" s="26"/>
    </row>
    <row r="23" spans="1:21" ht="12">
      <c r="A23" s="27"/>
      <c r="B23" s="28"/>
      <c r="C23" s="310">
        <f>IF($C$22="","",データシート!L5)</f>
      </c>
      <c r="D23" s="311"/>
      <c r="E23" s="311"/>
      <c r="F23" s="311"/>
      <c r="G23" s="311"/>
      <c r="H23" s="311"/>
      <c r="I23" s="327"/>
      <c r="J23" s="298" t="s">
        <v>53</v>
      </c>
      <c r="K23" s="310">
        <f>IF($C$22="","",データシート!$O$5)</f>
      </c>
      <c r="L23" s="311"/>
      <c r="M23" s="327"/>
      <c r="N23" s="328" t="s">
        <v>54</v>
      </c>
      <c r="O23" s="310">
        <f>IF(データシート!$Q$5="","",データシート!$R$5)</f>
      </c>
      <c r="P23" s="311"/>
      <c r="Q23" s="311"/>
      <c r="R23" s="311"/>
      <c r="S23" s="312"/>
      <c r="T23" s="101"/>
      <c r="U23" s="31"/>
    </row>
    <row r="24" spans="1:21" ht="22.5" customHeight="1">
      <c r="A24" s="355" t="s">
        <v>105</v>
      </c>
      <c r="B24" s="356"/>
      <c r="C24" s="313">
        <f>IF($C$22="","",データシート!K5)</f>
      </c>
      <c r="D24" s="314"/>
      <c r="E24" s="314"/>
      <c r="F24" s="314"/>
      <c r="G24" s="314"/>
      <c r="H24" s="314"/>
      <c r="I24" s="315"/>
      <c r="J24" s="299"/>
      <c r="K24" s="316">
        <f>IF($C$22="","",データシート!$N$5)</f>
      </c>
      <c r="L24" s="317"/>
      <c r="M24" s="318"/>
      <c r="N24" s="329"/>
      <c r="O24" s="316">
        <f>IF(データシート!$Q$5="","",データシート!$Q$5)</f>
      </c>
      <c r="P24" s="317"/>
      <c r="Q24" s="317"/>
      <c r="R24" s="317"/>
      <c r="S24" s="319"/>
      <c r="T24" s="101"/>
      <c r="U24" s="31"/>
    </row>
    <row r="25" spans="1:21" ht="12">
      <c r="A25" s="33"/>
      <c r="B25" s="34"/>
      <c r="C25" s="320">
        <f>IF($C$22="","",データシート!M5)</f>
      </c>
      <c r="D25" s="321"/>
      <c r="E25" s="321"/>
      <c r="F25" s="321"/>
      <c r="G25" s="321"/>
      <c r="H25" s="321"/>
      <c r="I25" s="322"/>
      <c r="J25" s="300"/>
      <c r="K25" s="320">
        <f>IF($C$22="","",データシート!$P$5)</f>
      </c>
      <c r="L25" s="321"/>
      <c r="M25" s="322"/>
      <c r="N25" s="330"/>
      <c r="O25" s="320">
        <f>IF(データシート!$Q$5="","",データシート!$S$5)</f>
      </c>
      <c r="P25" s="321"/>
      <c r="Q25" s="321"/>
      <c r="R25" s="321"/>
      <c r="S25" s="323"/>
      <c r="T25" s="103"/>
      <c r="U25" s="35"/>
    </row>
    <row r="26" spans="1:21" ht="22.5" customHeight="1">
      <c r="A26" s="357" t="s">
        <v>162</v>
      </c>
      <c r="B26" s="358"/>
      <c r="C26" s="36">
        <f>IF(データシート!U5="","",データシート!U5)</f>
      </c>
      <c r="D26" s="37">
        <f>IF(データシート!T5="","",データシート!T5)</f>
      </c>
      <c r="E26" s="109">
        <f>データシート!V5</f>
      </c>
      <c r="F26" s="286">
        <f>IF(データシート!X5="","",データシート!X5)</f>
      </c>
      <c r="G26" s="287"/>
      <c r="H26" s="37">
        <f>IF(データシート!W5="","",データシート!W5)</f>
      </c>
      <c r="I26" s="109">
        <f>データシート!Y5</f>
      </c>
      <c r="J26" s="286">
        <f>IF(データシート!AA5="","",データシート!AA5)</f>
      </c>
      <c r="K26" s="287"/>
      <c r="L26" s="37">
        <f>IF(データシート!Z5="","",データシート!Z5)</f>
      </c>
      <c r="M26" s="109">
        <f>データシート!AB5</f>
      </c>
      <c r="N26" s="286">
        <f>IF(データシート!AD5="","",データシート!AD5)</f>
      </c>
      <c r="O26" s="287"/>
      <c r="P26" s="306">
        <f>IF(データシート!AC5="","",データシート!AC5)</f>
      </c>
      <c r="Q26" s="306"/>
      <c r="R26" s="307"/>
      <c r="S26" s="112">
        <f>データシート!AE5</f>
      </c>
      <c r="T26" s="104"/>
      <c r="U26" s="38"/>
    </row>
    <row r="27" spans="1:21" ht="22.5" customHeight="1">
      <c r="A27" s="359"/>
      <c r="B27" s="360"/>
      <c r="C27" s="36">
        <f>IF(データシート!AG5="","",データシート!AG5)</f>
      </c>
      <c r="D27" s="37">
        <f>IF(データシート!AF5="","",データシート!AF5)</f>
      </c>
      <c r="E27" s="109">
        <f>データシート!AH5</f>
      </c>
      <c r="F27" s="286">
        <f>IF(データシート!AJ5="","",データシート!AJ5)</f>
      </c>
      <c r="G27" s="287"/>
      <c r="H27" s="37">
        <f>IF(データシート!AI5="","",データシート!AI5)</f>
      </c>
      <c r="I27" s="109">
        <f>データシート!AK5</f>
      </c>
      <c r="J27" s="286">
        <f>IF(データシート!AM5="","",データシート!AM5)</f>
      </c>
      <c r="K27" s="287"/>
      <c r="L27" s="37">
        <f>IF(データシート!AL5="","",データシート!AL5)</f>
      </c>
      <c r="M27" s="109">
        <f>データシート!AN5</f>
      </c>
      <c r="N27" s="286">
        <f>IF(データシート!AP5="","",データシート!AP5)</f>
      </c>
      <c r="O27" s="287"/>
      <c r="P27" s="306">
        <f>IF(データシート!AO5="","",データシート!AO5)</f>
      </c>
      <c r="Q27" s="306"/>
      <c r="R27" s="307"/>
      <c r="S27" s="112">
        <f>データシート!AQ5</f>
      </c>
      <c r="T27" s="104"/>
      <c r="U27" s="38"/>
    </row>
    <row r="28" spans="1:21" ht="2.25" customHeight="1">
      <c r="A28" s="293"/>
      <c r="B28" s="294"/>
      <c r="C28" s="294"/>
      <c r="D28" s="294"/>
      <c r="E28" s="294"/>
      <c r="F28" s="294"/>
      <c r="G28" s="294"/>
      <c r="H28" s="294"/>
      <c r="I28" s="294"/>
      <c r="J28" s="294"/>
      <c r="K28" s="294"/>
      <c r="L28" s="294"/>
      <c r="M28" s="294"/>
      <c r="N28" s="294"/>
      <c r="O28" s="294"/>
      <c r="P28" s="294"/>
      <c r="Q28" s="294"/>
      <c r="R28" s="294"/>
      <c r="S28" s="67"/>
      <c r="T28" s="99"/>
      <c r="U28" s="26"/>
    </row>
    <row r="29" spans="1:21" ht="22.5" customHeight="1">
      <c r="A29" s="363" t="s">
        <v>106</v>
      </c>
      <c r="B29" s="364"/>
      <c r="C29" s="39" t="s">
        <v>107</v>
      </c>
      <c r="D29" s="174">
        <v>3000</v>
      </c>
      <c r="E29" s="40"/>
      <c r="F29" s="295" t="s">
        <v>108</v>
      </c>
      <c r="G29" s="295"/>
      <c r="H29" s="41" t="str">
        <f>IF(G14="","1",IF(G22="","2","3"))</f>
        <v>1</v>
      </c>
      <c r="I29" s="41"/>
      <c r="J29" s="296" t="s">
        <v>109</v>
      </c>
      <c r="K29" s="296"/>
      <c r="L29" s="41" t="s">
        <v>110</v>
      </c>
      <c r="M29" s="41"/>
      <c r="N29" s="297">
        <f>D29*H29</f>
        <v>3000</v>
      </c>
      <c r="O29" s="297"/>
      <c r="P29" s="285" t="s">
        <v>111</v>
      </c>
      <c r="Q29" s="285"/>
      <c r="R29" s="285"/>
      <c r="S29" s="147"/>
      <c r="T29" s="105"/>
      <c r="U29" s="42"/>
    </row>
    <row r="30" spans="1:21" ht="22.5" customHeight="1">
      <c r="A30" s="304" t="s">
        <v>112</v>
      </c>
      <c r="B30" s="305"/>
      <c r="C30" s="43" t="s">
        <v>113</v>
      </c>
      <c r="D30" s="44">
        <v>800</v>
      </c>
      <c r="E30" s="95"/>
      <c r="F30" s="301" t="s">
        <v>108</v>
      </c>
      <c r="G30" s="301"/>
      <c r="H30" s="45">
        <f>'記入シート'!E16</f>
        <v>0</v>
      </c>
      <c r="I30" s="45"/>
      <c r="J30" s="302" t="s">
        <v>114</v>
      </c>
      <c r="K30" s="302"/>
      <c r="L30" s="45" t="s">
        <v>110</v>
      </c>
      <c r="M30" s="45"/>
      <c r="N30" s="289">
        <f>D30*H30</f>
        <v>0</v>
      </c>
      <c r="O30" s="289"/>
      <c r="P30" s="303" t="s">
        <v>111</v>
      </c>
      <c r="Q30" s="303"/>
      <c r="R30" s="303"/>
      <c r="S30" s="148"/>
      <c r="T30" s="105"/>
      <c r="U30" s="42"/>
    </row>
    <row r="31" spans="1:21" ht="21" customHeight="1">
      <c r="A31" s="365" t="s">
        <v>14</v>
      </c>
      <c r="B31" s="287"/>
      <c r="C31" s="366"/>
      <c r="D31" s="46">
        <v>800</v>
      </c>
      <c r="E31" s="96"/>
      <c r="F31" s="301" t="s">
        <v>108</v>
      </c>
      <c r="G31" s="301"/>
      <c r="H31" s="45">
        <f>データシート!AR3</f>
        <v>0</v>
      </c>
      <c r="I31" s="45"/>
      <c r="J31" s="302" t="s">
        <v>114</v>
      </c>
      <c r="K31" s="302"/>
      <c r="L31" s="45" t="s">
        <v>110</v>
      </c>
      <c r="M31" s="45"/>
      <c r="N31" s="289">
        <f>D31*H31</f>
        <v>0</v>
      </c>
      <c r="O31" s="289"/>
      <c r="P31" s="288" t="s">
        <v>111</v>
      </c>
      <c r="Q31" s="288"/>
      <c r="R31" s="288"/>
      <c r="S31" s="148"/>
      <c r="T31" s="105"/>
      <c r="U31" s="42"/>
    </row>
    <row r="32" spans="1:21" ht="21" customHeight="1">
      <c r="A32" s="293" t="s">
        <v>115</v>
      </c>
      <c r="B32" s="294"/>
      <c r="C32" s="367"/>
      <c r="D32" s="47"/>
      <c r="E32" s="48"/>
      <c r="F32" s="48"/>
      <c r="G32" s="48"/>
      <c r="H32" s="48"/>
      <c r="I32" s="48"/>
      <c r="J32" s="48"/>
      <c r="K32" s="48"/>
      <c r="L32" s="48"/>
      <c r="M32" s="48"/>
      <c r="N32" s="289">
        <v>240</v>
      </c>
      <c r="O32" s="289"/>
      <c r="P32" s="288" t="s">
        <v>111</v>
      </c>
      <c r="Q32" s="288"/>
      <c r="R32" s="288"/>
      <c r="S32" s="148"/>
      <c r="T32" s="105"/>
      <c r="U32" s="42"/>
    </row>
    <row r="33" spans="1:21" ht="21" customHeight="1">
      <c r="A33" s="293" t="s">
        <v>116</v>
      </c>
      <c r="B33" s="294"/>
      <c r="C33" s="367"/>
      <c r="D33" s="290"/>
      <c r="E33" s="291"/>
      <c r="F33" s="291"/>
      <c r="G33" s="291"/>
      <c r="H33" s="291"/>
      <c r="I33" s="291"/>
      <c r="J33" s="291"/>
      <c r="K33" s="291"/>
      <c r="L33" s="291"/>
      <c r="M33" s="93"/>
      <c r="N33" s="292">
        <f>N29+N30+N31+N32</f>
        <v>3240</v>
      </c>
      <c r="O33" s="292"/>
      <c r="P33" s="393" t="s">
        <v>111</v>
      </c>
      <c r="Q33" s="393"/>
      <c r="R33" s="393"/>
      <c r="S33" s="141"/>
      <c r="T33" s="105"/>
      <c r="U33" s="42"/>
    </row>
    <row r="34" spans="1:21" ht="21" customHeight="1">
      <c r="A34" s="293" t="s">
        <v>165</v>
      </c>
      <c r="B34" s="294"/>
      <c r="C34" s="367"/>
      <c r="D34" s="368" t="s">
        <v>166</v>
      </c>
      <c r="E34" s="369"/>
      <c r="F34" s="369"/>
      <c r="G34" s="154" t="str">
        <f>IF(データシート!AW3=0,"使用しない",データシート!AW3&amp;"台")</f>
        <v>使用しない</v>
      </c>
      <c r="H34" s="152"/>
      <c r="I34" s="152"/>
      <c r="J34" s="152"/>
      <c r="K34" s="294" t="s">
        <v>167</v>
      </c>
      <c r="L34" s="294"/>
      <c r="M34" s="152" t="str">
        <f>IF(データシート!AX3=0,"特記なし",データシート!AX3&amp;"台")</f>
        <v>特記なし</v>
      </c>
      <c r="N34" s="152"/>
      <c r="O34" s="152"/>
      <c r="P34" s="152"/>
      <c r="Q34" s="152"/>
      <c r="R34" s="152"/>
      <c r="S34" s="153"/>
      <c r="T34" s="99"/>
      <c r="U34" s="26"/>
    </row>
    <row r="35" spans="1:21" ht="23.25" customHeight="1">
      <c r="A35" s="293" t="s">
        <v>168</v>
      </c>
      <c r="B35" s="294"/>
      <c r="C35" s="367"/>
      <c r="D35" s="370" t="s">
        <v>169</v>
      </c>
      <c r="E35" s="371"/>
      <c r="F35" s="173"/>
      <c r="G35" s="152" t="str">
        <f>IF(データシート!AY3=0,"使用しない",データシート!AY3&amp;"台")</f>
        <v>使用しない</v>
      </c>
      <c r="H35" s="152"/>
      <c r="I35" s="152"/>
      <c r="J35" s="152"/>
      <c r="K35" s="294" t="s">
        <v>167</v>
      </c>
      <c r="L35" s="294"/>
      <c r="M35" s="152" t="str">
        <f>IF(データシート!AZ3=0,"特記なし",データシート!AZ3&amp;"台")</f>
        <v>特記なし</v>
      </c>
      <c r="N35" s="152"/>
      <c r="O35" s="152"/>
      <c r="P35" s="152"/>
      <c r="Q35" s="152"/>
      <c r="R35" s="152"/>
      <c r="S35" s="153"/>
      <c r="T35" s="99"/>
      <c r="U35" s="26"/>
    </row>
    <row r="36" spans="1:21" ht="2.25" customHeight="1">
      <c r="A36" s="150"/>
      <c r="B36" s="151"/>
      <c r="C36" s="151"/>
      <c r="D36" s="151"/>
      <c r="E36" s="151"/>
      <c r="F36" s="151"/>
      <c r="G36" s="151"/>
      <c r="H36" s="151"/>
      <c r="I36" s="151"/>
      <c r="J36" s="151"/>
      <c r="K36" s="151"/>
      <c r="L36" s="151"/>
      <c r="M36" s="151"/>
      <c r="N36" s="151"/>
      <c r="O36" s="151"/>
      <c r="P36" s="151"/>
      <c r="Q36" s="151"/>
      <c r="R36" s="151"/>
      <c r="S36" s="67"/>
      <c r="T36" s="99"/>
      <c r="U36" s="26"/>
    </row>
    <row r="37" spans="1:21" ht="15" customHeight="1">
      <c r="A37" s="390" t="s">
        <v>117</v>
      </c>
      <c r="B37" s="298" t="s">
        <v>20</v>
      </c>
      <c r="C37" s="49" t="s">
        <v>118</v>
      </c>
      <c r="D37" s="392">
        <f>データシート!AU3</f>
        <v>0</v>
      </c>
      <c r="E37" s="392"/>
      <c r="F37" s="392"/>
      <c r="G37" s="50"/>
      <c r="H37" s="50"/>
      <c r="I37" s="50"/>
      <c r="J37" s="50"/>
      <c r="K37" s="51"/>
      <c r="L37" s="328" t="s">
        <v>56</v>
      </c>
      <c r="M37" s="364"/>
      <c r="N37" s="372">
        <f>データシート!$AS$3</f>
        <v>0</v>
      </c>
      <c r="O37" s="373"/>
      <c r="P37" s="373"/>
      <c r="Q37" s="373"/>
      <c r="R37" s="373"/>
      <c r="S37" s="142"/>
      <c r="T37" s="106"/>
      <c r="U37" s="52"/>
    </row>
    <row r="38" spans="1:21" ht="15" customHeight="1">
      <c r="A38" s="391"/>
      <c r="B38" s="299"/>
      <c r="C38" s="376">
        <f>データシート!AV3</f>
        <v>0</v>
      </c>
      <c r="D38" s="377"/>
      <c r="E38" s="377"/>
      <c r="F38" s="377"/>
      <c r="G38" s="377"/>
      <c r="H38" s="377"/>
      <c r="I38" s="377"/>
      <c r="J38" s="377"/>
      <c r="K38" s="378"/>
      <c r="L38" s="330"/>
      <c r="M38" s="305"/>
      <c r="N38" s="374"/>
      <c r="O38" s="375"/>
      <c r="P38" s="375"/>
      <c r="Q38" s="375"/>
      <c r="R38" s="375"/>
      <c r="S38" s="143"/>
      <c r="T38" s="106"/>
      <c r="U38" s="52"/>
    </row>
    <row r="39" spans="1:21" ht="30" customHeight="1">
      <c r="A39" s="53" t="s">
        <v>119</v>
      </c>
      <c r="B39" s="300"/>
      <c r="C39" s="379"/>
      <c r="D39" s="380"/>
      <c r="E39" s="380"/>
      <c r="F39" s="380"/>
      <c r="G39" s="380"/>
      <c r="H39" s="380"/>
      <c r="I39" s="380"/>
      <c r="J39" s="380"/>
      <c r="K39" s="381"/>
      <c r="L39" s="308" t="s">
        <v>120</v>
      </c>
      <c r="M39" s="367"/>
      <c r="N39" s="382">
        <f>データシート!$AT$3</f>
        <v>0</v>
      </c>
      <c r="O39" s="383"/>
      <c r="P39" s="383"/>
      <c r="Q39" s="383"/>
      <c r="R39" s="383"/>
      <c r="S39" s="144"/>
      <c r="T39" s="106"/>
      <c r="U39" s="52"/>
    </row>
    <row r="40" spans="1:21" ht="2.25" customHeight="1">
      <c r="A40" s="293"/>
      <c r="B40" s="294"/>
      <c r="C40" s="294"/>
      <c r="D40" s="294"/>
      <c r="E40" s="294"/>
      <c r="F40" s="294"/>
      <c r="G40" s="294"/>
      <c r="H40" s="294"/>
      <c r="I40" s="294"/>
      <c r="J40" s="294"/>
      <c r="K40" s="294"/>
      <c r="L40" s="294"/>
      <c r="M40" s="294"/>
      <c r="N40" s="294"/>
      <c r="O40" s="294"/>
      <c r="P40" s="294"/>
      <c r="Q40" s="294"/>
      <c r="R40" s="294"/>
      <c r="S40" s="67"/>
      <c r="T40" s="99"/>
      <c r="U40" s="26"/>
    </row>
    <row r="41" spans="1:22" ht="18.75" customHeight="1">
      <c r="A41" s="54" t="s">
        <v>121</v>
      </c>
      <c r="B41" s="55"/>
      <c r="C41" s="55"/>
      <c r="D41" s="55"/>
      <c r="E41" s="97"/>
      <c r="F41" s="56"/>
      <c r="G41" s="56"/>
      <c r="H41" s="57"/>
      <c r="I41" s="57"/>
      <c r="J41" s="56"/>
      <c r="K41" s="56"/>
      <c r="L41" s="57" t="s">
        <v>191</v>
      </c>
      <c r="M41" s="57"/>
      <c r="N41" s="58"/>
      <c r="O41" s="59" t="s">
        <v>122</v>
      </c>
      <c r="P41" s="60"/>
      <c r="Q41" s="61" t="s">
        <v>123</v>
      </c>
      <c r="R41" s="110"/>
      <c r="S41" s="145"/>
      <c r="T41" s="107"/>
      <c r="U41" s="62"/>
      <c r="V41" s="63" t="s">
        <v>124</v>
      </c>
    </row>
    <row r="42" spans="1:21" ht="12">
      <c r="A42" s="64"/>
      <c r="B42" s="65"/>
      <c r="C42" s="65"/>
      <c r="D42" s="65"/>
      <c r="E42" s="65"/>
      <c r="F42" s="65"/>
      <c r="G42" s="65"/>
      <c r="H42" s="65"/>
      <c r="I42" s="65"/>
      <c r="J42" s="65"/>
      <c r="K42" s="65"/>
      <c r="L42" s="65"/>
      <c r="M42" s="65"/>
      <c r="N42" s="66"/>
      <c r="O42" s="66"/>
      <c r="P42" s="66"/>
      <c r="Q42" s="66"/>
      <c r="R42" s="99"/>
      <c r="S42" s="67"/>
      <c r="T42" s="99"/>
      <c r="U42" s="26"/>
    </row>
    <row r="43" spans="1:21" ht="18" customHeight="1">
      <c r="A43" s="68" t="s">
        <v>125</v>
      </c>
      <c r="B43" s="65"/>
      <c r="C43" s="65"/>
      <c r="D43" s="65"/>
      <c r="E43" s="65"/>
      <c r="F43" s="65"/>
      <c r="G43" s="65"/>
      <c r="H43" s="65"/>
      <c r="I43" s="65"/>
      <c r="J43" s="65"/>
      <c r="K43" s="65"/>
      <c r="L43" s="65"/>
      <c r="M43" s="65"/>
      <c r="N43" s="66"/>
      <c r="O43" s="66"/>
      <c r="P43" s="66"/>
      <c r="Q43" s="66"/>
      <c r="R43" s="99"/>
      <c r="S43" s="67"/>
      <c r="T43" s="99"/>
      <c r="U43" s="26"/>
    </row>
    <row r="44" spans="1:21" ht="18" customHeight="1">
      <c r="A44" s="69"/>
      <c r="B44" s="65"/>
      <c r="C44" s="65"/>
      <c r="D44" s="65"/>
      <c r="E44" s="65"/>
      <c r="F44" s="65"/>
      <c r="G44" s="65"/>
      <c r="H44" s="65"/>
      <c r="I44" s="65"/>
      <c r="J44" s="65"/>
      <c r="K44" s="65"/>
      <c r="L44" s="65"/>
      <c r="M44" s="65"/>
      <c r="N44" s="66"/>
      <c r="O44" s="66"/>
      <c r="P44" s="66"/>
      <c r="Q44" s="66"/>
      <c r="R44" s="99"/>
      <c r="S44" s="67"/>
      <c r="T44" s="99"/>
      <c r="U44" s="26"/>
    </row>
    <row r="45" spans="1:22" ht="18" customHeight="1">
      <c r="A45" s="64"/>
      <c r="B45" s="65"/>
      <c r="C45" s="65"/>
      <c r="D45" s="65"/>
      <c r="E45" s="65"/>
      <c r="F45" s="65"/>
      <c r="G45" s="65"/>
      <c r="H45" s="65"/>
      <c r="I45" s="65"/>
      <c r="J45" s="384"/>
      <c r="K45" s="384"/>
      <c r="L45" s="384"/>
      <c r="M45" s="384"/>
      <c r="N45" s="384"/>
      <c r="O45" s="384"/>
      <c r="P45" s="66"/>
      <c r="Q45" s="66"/>
      <c r="R45" s="99"/>
      <c r="S45" s="67"/>
      <c r="T45" s="99"/>
      <c r="U45" s="26"/>
      <c r="V45" s="63" t="s">
        <v>126</v>
      </c>
    </row>
    <row r="46" spans="1:25" ht="18.75" customHeight="1">
      <c r="A46" s="69"/>
      <c r="B46" s="70"/>
      <c r="C46" s="70"/>
      <c r="D46" s="385" t="s">
        <v>127</v>
      </c>
      <c r="E46" s="385"/>
      <c r="F46" s="385"/>
      <c r="G46" s="385"/>
      <c r="H46" s="385"/>
      <c r="I46" s="92"/>
      <c r="J46" s="386"/>
      <c r="K46" s="386"/>
      <c r="L46" s="386"/>
      <c r="M46" s="386"/>
      <c r="N46" s="386"/>
      <c r="O46" s="386"/>
      <c r="P46" s="387"/>
      <c r="Q46" s="71" t="s">
        <v>128</v>
      </c>
      <c r="R46" s="111"/>
      <c r="S46" s="67"/>
      <c r="T46" s="99"/>
      <c r="U46" s="72"/>
      <c r="V46" s="388" t="s">
        <v>129</v>
      </c>
      <c r="W46" s="389"/>
      <c r="X46" s="389"/>
      <c r="Y46" s="389"/>
    </row>
    <row r="47" spans="1:21" ht="3.75" customHeight="1">
      <c r="A47" s="73"/>
      <c r="B47" s="20"/>
      <c r="C47" s="20"/>
      <c r="D47" s="74"/>
      <c r="E47" s="74"/>
      <c r="F47" s="74"/>
      <c r="G47" s="74"/>
      <c r="H47" s="74"/>
      <c r="I47" s="74"/>
      <c r="J47" s="74"/>
      <c r="K47" s="74"/>
      <c r="L47" s="74"/>
      <c r="M47" s="74"/>
      <c r="N47" s="74"/>
      <c r="O47" s="74"/>
      <c r="P47" s="74"/>
      <c r="Q47" s="74"/>
      <c r="R47" s="99"/>
      <c r="S47" s="67"/>
      <c r="T47" s="99"/>
      <c r="U47" s="26"/>
    </row>
    <row r="48" spans="1:21" ht="12.75" customHeight="1" thickBot="1">
      <c r="A48" s="75"/>
      <c r="B48" s="76"/>
      <c r="C48" s="76"/>
      <c r="D48" s="76"/>
      <c r="E48" s="76"/>
      <c r="F48" s="76"/>
      <c r="G48" s="76"/>
      <c r="H48" s="76"/>
      <c r="I48" s="76"/>
      <c r="J48" s="76"/>
      <c r="K48" s="76"/>
      <c r="L48" s="76"/>
      <c r="M48" s="76"/>
      <c r="N48" s="76"/>
      <c r="O48" s="76"/>
      <c r="P48" s="76"/>
      <c r="Q48" s="76"/>
      <c r="R48" s="76"/>
      <c r="S48" s="77"/>
      <c r="T48" s="108"/>
      <c r="U48" s="17"/>
    </row>
  </sheetData>
  <sheetProtection password="EEAB" sheet="1" selectLockedCells="1"/>
  <mergeCells count="144">
    <mergeCell ref="V46:Y46"/>
    <mergeCell ref="A37:A38"/>
    <mergeCell ref="B37:B39"/>
    <mergeCell ref="D37:F37"/>
    <mergeCell ref="L37:M38"/>
    <mergeCell ref="P33:R33"/>
    <mergeCell ref="A40:R40"/>
    <mergeCell ref="C38:K39"/>
    <mergeCell ref="L39:M39"/>
    <mergeCell ref="N39:R39"/>
    <mergeCell ref="J45:O45"/>
    <mergeCell ref="D46:H46"/>
    <mergeCell ref="J46:P46"/>
    <mergeCell ref="A35:C35"/>
    <mergeCell ref="D35:E35"/>
    <mergeCell ref="A32:C32"/>
    <mergeCell ref="A24:B24"/>
    <mergeCell ref="N21:S21"/>
    <mergeCell ref="N37:R38"/>
    <mergeCell ref="K35:L35"/>
    <mergeCell ref="A33:C33"/>
    <mergeCell ref="L22:M22"/>
    <mergeCell ref="N31:O31"/>
    <mergeCell ref="N18:O18"/>
    <mergeCell ref="A34:C34"/>
    <mergeCell ref="D34:F34"/>
    <mergeCell ref="K34:L34"/>
    <mergeCell ref="A29:B29"/>
    <mergeCell ref="A31:C31"/>
    <mergeCell ref="F31:G31"/>
    <mergeCell ref="J31:K31"/>
    <mergeCell ref="A18:B19"/>
    <mergeCell ref="C17:I17"/>
    <mergeCell ref="C23:I23"/>
    <mergeCell ref="H21:K21"/>
    <mergeCell ref="J26:K26"/>
    <mergeCell ref="J14:K14"/>
    <mergeCell ref="J18:K18"/>
    <mergeCell ref="C22:F22"/>
    <mergeCell ref="J22:K22"/>
    <mergeCell ref="A20:R20"/>
    <mergeCell ref="A26:B27"/>
    <mergeCell ref="K17:M17"/>
    <mergeCell ref="L21:M21"/>
    <mergeCell ref="A14:B14"/>
    <mergeCell ref="A16:B16"/>
    <mergeCell ref="C6:F6"/>
    <mergeCell ref="H14:I14"/>
    <mergeCell ref="C7:I7"/>
    <mergeCell ref="A22:B22"/>
    <mergeCell ref="C14:F14"/>
    <mergeCell ref="F10:G10"/>
    <mergeCell ref="A12:R12"/>
    <mergeCell ref="C13:G13"/>
    <mergeCell ref="B1:P1"/>
    <mergeCell ref="C3:D3"/>
    <mergeCell ref="E3:G3"/>
    <mergeCell ref="H3:K3"/>
    <mergeCell ref="K16:M16"/>
    <mergeCell ref="O16:S16"/>
    <mergeCell ref="A8:B8"/>
    <mergeCell ref="A10:B11"/>
    <mergeCell ref="L3:N3"/>
    <mergeCell ref="A4:R4"/>
    <mergeCell ref="A3:B3"/>
    <mergeCell ref="J6:K6"/>
    <mergeCell ref="L6:M6"/>
    <mergeCell ref="N6:S6"/>
    <mergeCell ref="A6:B6"/>
    <mergeCell ref="H6:I6"/>
    <mergeCell ref="O8:S8"/>
    <mergeCell ref="C9:I9"/>
    <mergeCell ref="K9:M9"/>
    <mergeCell ref="O9:S9"/>
    <mergeCell ref="C5:G5"/>
    <mergeCell ref="H5:K5"/>
    <mergeCell ref="L5:M5"/>
    <mergeCell ref="N5:S5"/>
    <mergeCell ref="F11:G11"/>
    <mergeCell ref="J11:K11"/>
    <mergeCell ref="N11:O11"/>
    <mergeCell ref="P11:R11"/>
    <mergeCell ref="J7:J9"/>
    <mergeCell ref="K7:M7"/>
    <mergeCell ref="N7:N9"/>
    <mergeCell ref="O7:S7"/>
    <mergeCell ref="C8:I8"/>
    <mergeCell ref="K8:M8"/>
    <mergeCell ref="H22:I22"/>
    <mergeCell ref="J15:J17"/>
    <mergeCell ref="K15:M15"/>
    <mergeCell ref="N15:N17"/>
    <mergeCell ref="O15:S15"/>
    <mergeCell ref="J10:K10"/>
    <mergeCell ref="N10:O10"/>
    <mergeCell ref="P10:R10"/>
    <mergeCell ref="C15:I15"/>
    <mergeCell ref="F19:G19"/>
    <mergeCell ref="P19:R19"/>
    <mergeCell ref="H13:K13"/>
    <mergeCell ref="L13:M13"/>
    <mergeCell ref="N13:S13"/>
    <mergeCell ref="L14:M14"/>
    <mergeCell ref="N14:S14"/>
    <mergeCell ref="O25:S25"/>
    <mergeCell ref="C16:I16"/>
    <mergeCell ref="P18:R18"/>
    <mergeCell ref="F18:G18"/>
    <mergeCell ref="O17:S17"/>
    <mergeCell ref="C21:G21"/>
    <mergeCell ref="K23:M23"/>
    <mergeCell ref="N23:N25"/>
    <mergeCell ref="J19:K19"/>
    <mergeCell ref="N19:O19"/>
    <mergeCell ref="A30:B30"/>
    <mergeCell ref="N26:O26"/>
    <mergeCell ref="P26:R26"/>
    <mergeCell ref="F27:G27"/>
    <mergeCell ref="J27:K27"/>
    <mergeCell ref="N22:S22"/>
    <mergeCell ref="P27:R27"/>
    <mergeCell ref="F26:G26"/>
    <mergeCell ref="O23:S23"/>
    <mergeCell ref="C24:I24"/>
    <mergeCell ref="N29:O29"/>
    <mergeCell ref="J23:J25"/>
    <mergeCell ref="F30:G30"/>
    <mergeCell ref="J30:K30"/>
    <mergeCell ref="N30:O30"/>
    <mergeCell ref="P30:R30"/>
    <mergeCell ref="K24:M24"/>
    <mergeCell ref="O24:S24"/>
    <mergeCell ref="C25:I25"/>
    <mergeCell ref="K25:M25"/>
    <mergeCell ref="P29:R29"/>
    <mergeCell ref="N27:O27"/>
    <mergeCell ref="P31:R31"/>
    <mergeCell ref="N32:O32"/>
    <mergeCell ref="P32:R32"/>
    <mergeCell ref="D33:L33"/>
    <mergeCell ref="N33:O33"/>
    <mergeCell ref="A28:R28"/>
    <mergeCell ref="F29:G29"/>
    <mergeCell ref="J29:K29"/>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6" r:id="rId1"/>
  <colBreaks count="1" manualBreakCount="1">
    <brk id="19" max="65535" man="1"/>
  </colBreaks>
</worksheet>
</file>

<file path=xl/worksheets/sheet4.xml><?xml version="1.0" encoding="utf-8"?>
<worksheet xmlns="http://schemas.openxmlformats.org/spreadsheetml/2006/main" xmlns:r="http://schemas.openxmlformats.org/officeDocument/2006/relationships">
  <sheetPr>
    <tabColor indexed="55"/>
    <pageSetUpPr fitToPage="1"/>
  </sheetPr>
  <dimension ref="A1:AZ11"/>
  <sheetViews>
    <sheetView zoomScaleSheetLayoutView="100" zoomScalePageLayoutView="0" workbookViewId="0" topLeftCell="A1">
      <selection activeCell="D21" sqref="D21"/>
    </sheetView>
  </sheetViews>
  <sheetFormatPr defaultColWidth="9.00390625" defaultRowHeight="13.5"/>
  <cols>
    <col min="1" max="1" width="2.125" style="1" customWidth="1"/>
    <col min="2" max="2" width="9.375" style="1" customWidth="1"/>
    <col min="3" max="3" width="7.75390625" style="1" customWidth="1"/>
    <col min="4" max="4" width="31.25390625" style="1" customWidth="1"/>
    <col min="5" max="5" width="38.75390625" style="1" customWidth="1"/>
    <col min="6" max="6" width="16.125" style="1" customWidth="1"/>
    <col min="7" max="8" width="12.50390625" style="1" customWidth="1"/>
    <col min="9" max="10" width="10.00390625" style="1" customWidth="1"/>
    <col min="11" max="11" width="45.00390625" style="1" customWidth="1"/>
    <col min="12" max="12" width="60.00390625" style="1" customWidth="1"/>
    <col min="13" max="13" width="31.375" style="1" customWidth="1"/>
    <col min="14" max="15" width="25.00390625" style="1" customWidth="1"/>
    <col min="16" max="16" width="20.625" style="1" customWidth="1"/>
    <col min="17" max="18" width="22.50390625" style="1" customWidth="1"/>
    <col min="19" max="19" width="20.00390625" style="1" customWidth="1"/>
    <col min="20" max="20" width="5.875" style="1" customWidth="1"/>
    <col min="21" max="21" width="20.00390625" style="1" customWidth="1"/>
    <col min="22" max="23" width="6.25390625" style="1" customWidth="1"/>
    <col min="24" max="24" width="20.00390625" style="1" customWidth="1"/>
    <col min="25" max="26" width="6.25390625" style="1" customWidth="1"/>
    <col min="27" max="27" width="20.00390625" style="1" customWidth="1"/>
    <col min="28" max="29" width="6.25390625" style="1" customWidth="1"/>
    <col min="30" max="30" width="20.00390625" style="1" customWidth="1"/>
    <col min="31" max="32" width="6.25390625" style="1" customWidth="1"/>
    <col min="33" max="33" width="20.00390625" style="1" customWidth="1"/>
    <col min="34" max="35" width="6.25390625" style="1" customWidth="1"/>
    <col min="36" max="36" width="20.00390625" style="1" customWidth="1"/>
    <col min="37" max="38" width="6.25390625" style="1" customWidth="1"/>
    <col min="39" max="39" width="20.00390625" style="1" customWidth="1"/>
    <col min="40" max="41" width="6.25390625" style="1" customWidth="1"/>
    <col min="42" max="42" width="20.00390625" style="1" customWidth="1"/>
    <col min="43" max="43" width="6.25390625" style="1" customWidth="1"/>
    <col min="44" max="44" width="9.00390625" style="1" customWidth="1"/>
    <col min="45" max="46" width="16.25390625" style="1" customWidth="1"/>
    <col min="47" max="47" width="12.625" style="1" customWidth="1"/>
    <col min="48" max="48" width="25.00390625" style="1" customWidth="1"/>
    <col min="50" max="50" width="14.875" style="0" customWidth="1"/>
    <col min="51" max="51" width="13.625" style="0" customWidth="1"/>
    <col min="52" max="52" width="16.50390625" style="0" customWidth="1"/>
  </cols>
  <sheetData>
    <row r="1" spans="1:48" ht="21.75" customHeight="1" thickBot="1">
      <c r="A1" s="78" t="e">
        <f>VLOOKUP('記入シート'!E13,'記入シート'!$P$2:$Q$6,2,FALSE)</f>
        <v>#N/A</v>
      </c>
      <c r="B1" s="79"/>
      <c r="C1" s="79"/>
      <c r="D1" s="79"/>
      <c r="E1" s="79"/>
      <c r="F1" s="79"/>
      <c r="G1" s="78" t="s">
        <v>130</v>
      </c>
      <c r="H1" s="79"/>
      <c r="I1" s="80"/>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row>
    <row r="2" spans="1:52" ht="41.25" customHeight="1" thickBot="1">
      <c r="A2" s="79"/>
      <c r="B2" s="81" t="s">
        <v>101</v>
      </c>
      <c r="C2" s="146" t="s">
        <v>189</v>
      </c>
      <c r="D2" s="81" t="s">
        <v>131</v>
      </c>
      <c r="E2" s="82" t="s">
        <v>132</v>
      </c>
      <c r="F2" s="83" t="s">
        <v>133</v>
      </c>
      <c r="G2" s="84" t="s">
        <v>134</v>
      </c>
      <c r="H2" s="85" t="s">
        <v>135</v>
      </c>
      <c r="I2" s="86" t="s">
        <v>98</v>
      </c>
      <c r="J2" s="116" t="s">
        <v>190</v>
      </c>
      <c r="K2" s="85" t="s">
        <v>136</v>
      </c>
      <c r="L2" s="85" t="s">
        <v>137</v>
      </c>
      <c r="M2" s="85" t="s">
        <v>138</v>
      </c>
      <c r="N2" s="85" t="s">
        <v>139</v>
      </c>
      <c r="O2" s="85" t="s">
        <v>140</v>
      </c>
      <c r="P2" s="85" t="s">
        <v>141</v>
      </c>
      <c r="Q2" s="85" t="s">
        <v>142</v>
      </c>
      <c r="R2" s="85" t="s">
        <v>143</v>
      </c>
      <c r="S2" s="86" t="s">
        <v>144</v>
      </c>
      <c r="T2" s="114" t="s">
        <v>163</v>
      </c>
      <c r="U2" s="86" t="s">
        <v>55</v>
      </c>
      <c r="V2" s="115" t="s">
        <v>158</v>
      </c>
      <c r="W2" s="114" t="s">
        <v>163</v>
      </c>
      <c r="X2" s="86" t="s">
        <v>91</v>
      </c>
      <c r="Y2" s="115" t="s">
        <v>158</v>
      </c>
      <c r="Z2" s="114" t="s">
        <v>163</v>
      </c>
      <c r="AA2" s="86" t="s">
        <v>92</v>
      </c>
      <c r="AB2" s="115" t="s">
        <v>158</v>
      </c>
      <c r="AC2" s="114" t="s">
        <v>163</v>
      </c>
      <c r="AD2" s="85" t="s">
        <v>93</v>
      </c>
      <c r="AE2" s="115" t="s">
        <v>158</v>
      </c>
      <c r="AF2" s="114" t="s">
        <v>163</v>
      </c>
      <c r="AG2" s="85" t="s">
        <v>94</v>
      </c>
      <c r="AH2" s="115" t="s">
        <v>158</v>
      </c>
      <c r="AI2" s="114" t="s">
        <v>163</v>
      </c>
      <c r="AJ2" s="85" t="s">
        <v>95</v>
      </c>
      <c r="AK2" s="115" t="s">
        <v>158</v>
      </c>
      <c r="AL2" s="114" t="s">
        <v>163</v>
      </c>
      <c r="AM2" s="85" t="s">
        <v>96</v>
      </c>
      <c r="AN2" s="115" t="s">
        <v>158</v>
      </c>
      <c r="AO2" s="114" t="s">
        <v>163</v>
      </c>
      <c r="AP2" s="86" t="s">
        <v>97</v>
      </c>
      <c r="AQ2" s="113" t="s">
        <v>158</v>
      </c>
      <c r="AR2" s="136" t="s">
        <v>14</v>
      </c>
      <c r="AS2" s="85" t="s">
        <v>145</v>
      </c>
      <c r="AT2" s="85" t="s">
        <v>146</v>
      </c>
      <c r="AU2" s="137" t="s">
        <v>18</v>
      </c>
      <c r="AV2" s="138" t="s">
        <v>147</v>
      </c>
      <c r="AW2" s="161" t="s">
        <v>166</v>
      </c>
      <c r="AX2" s="162" t="s">
        <v>167</v>
      </c>
      <c r="AY2" s="162" t="s">
        <v>169</v>
      </c>
      <c r="AZ2" s="163" t="s">
        <v>167</v>
      </c>
    </row>
    <row r="3" spans="1:52" ht="37.5" customHeight="1" thickBot="1">
      <c r="A3" s="87"/>
      <c r="B3" s="117">
        <f>'記入シート'!$E$12</f>
        <v>0</v>
      </c>
      <c r="C3" s="118">
        <f>'記入シート'!E13</f>
        <v>0</v>
      </c>
      <c r="D3" s="119">
        <f>'記入シート'!$E$14</f>
        <v>0</v>
      </c>
      <c r="E3" s="120">
        <f>'記入シート'!$E$15</f>
        <v>0</v>
      </c>
      <c r="F3" s="121" t="s">
        <v>148</v>
      </c>
      <c r="G3" s="171">
        <f>'記入シート'!E30</f>
        <v>0</v>
      </c>
      <c r="H3" s="122">
        <f>'記入シート'!E31</f>
        <v>0</v>
      </c>
      <c r="I3" s="123">
        <f>'記入シート'!E57</f>
        <v>0</v>
      </c>
      <c r="J3" s="122">
        <f>'記入シート'!E58</f>
        <v>0</v>
      </c>
      <c r="K3" s="124">
        <f>'記入シート'!E32</f>
        <v>0</v>
      </c>
      <c r="L3" s="124">
        <f>'記入シート'!E33</f>
        <v>0</v>
      </c>
      <c r="M3" s="125">
        <f>'記入シート'!E34</f>
        <v>0</v>
      </c>
      <c r="N3" s="124">
        <f>'記入シート'!E35</f>
        <v>0</v>
      </c>
      <c r="O3" s="124">
        <f>'記入シート'!E36</f>
        <v>0</v>
      </c>
      <c r="P3" s="125">
        <f>'記入シート'!E37</f>
        <v>0</v>
      </c>
      <c r="Q3" s="124">
        <f>'記入シート'!E38</f>
        <v>0</v>
      </c>
      <c r="R3" s="124">
        <f>'記入シート'!E39</f>
        <v>0</v>
      </c>
      <c r="S3" s="126">
        <f>'記入シート'!E40</f>
        <v>0</v>
      </c>
      <c r="T3" s="127">
        <f>'記入シート'!E42</f>
        <v>0</v>
      </c>
      <c r="U3" s="128">
        <f>'記入シート'!E41</f>
        <v>0</v>
      </c>
      <c r="V3" s="129">
        <f>'記入シート'!F41</f>
        <v>0</v>
      </c>
      <c r="W3" s="127">
        <f>'記入シート'!E44</f>
        <v>0</v>
      </c>
      <c r="X3" s="128">
        <f>'記入シート'!E43</f>
        <v>0</v>
      </c>
      <c r="Y3" s="129">
        <f>'記入シート'!F43</f>
        <v>0</v>
      </c>
      <c r="Z3" s="130">
        <f>'記入シート'!E46</f>
        <v>0</v>
      </c>
      <c r="AA3" s="128">
        <f>'記入シート'!E45</f>
        <v>0</v>
      </c>
      <c r="AB3" s="129">
        <f>'記入シート'!F45</f>
        <v>0</v>
      </c>
      <c r="AC3" s="117">
        <f>IF('記入シート'!E48="","",'記入シート'!E48)</f>
      </c>
      <c r="AD3" s="122">
        <f>IF('記入シート'!E47="","",'記入シート'!E47)</f>
      </c>
      <c r="AE3" s="129">
        <f>IF('記入シート'!F47=0,"",'記入シート'!F47)</f>
      </c>
      <c r="AF3" s="117">
        <f>IF('記入シート'!E50="","",'記入シート'!E50)</f>
      </c>
      <c r="AG3" s="122">
        <f>IF('記入シート'!E49="","",'記入シート'!E49)</f>
      </c>
      <c r="AH3" s="129">
        <f>IF('記入シート'!F49=0,"",'記入シート'!F49)</f>
      </c>
      <c r="AI3" s="117">
        <f>IF('記入シート'!E52="","",'記入シート'!E52)</f>
      </c>
      <c r="AJ3" s="122">
        <f>IF('記入シート'!E51="","",'記入シート'!E51)</f>
      </c>
      <c r="AK3" s="129">
        <f>IF('記入シート'!F51=0,"",'記入シート'!F51)</f>
      </c>
      <c r="AL3" s="117">
        <f>IF('記入シート'!E54="","",'記入シート'!E54)</f>
      </c>
      <c r="AM3" s="122">
        <f>IF('記入シート'!E53="","",'記入シート'!E53)</f>
      </c>
      <c r="AN3" s="129">
        <f>IF('記入シート'!F53=0,"",'記入シート'!F53)</f>
      </c>
      <c r="AO3" s="131">
        <f>IF('記入シート'!E56="","",'記入シート'!E56)</f>
      </c>
      <c r="AP3" s="128">
        <f>IF('記入シート'!E55="","",'記入シート'!E55)</f>
      </c>
      <c r="AQ3" s="132">
        <f>IF('記入シート'!F55=0,"",'記入シート'!F55)</f>
      </c>
      <c r="AR3" s="164">
        <f>'記入シート'!E17</f>
        <v>0</v>
      </c>
      <c r="AS3" s="165">
        <f>'記入シート'!E18</f>
        <v>0</v>
      </c>
      <c r="AT3" s="165">
        <f>'記入シート'!E21</f>
        <v>0</v>
      </c>
      <c r="AU3" s="166">
        <f>'記入シート'!E19</f>
        <v>0</v>
      </c>
      <c r="AV3" s="167">
        <f>'記入シート'!E20</f>
        <v>0</v>
      </c>
      <c r="AW3" s="168">
        <f>'記入シート'!E22</f>
        <v>0</v>
      </c>
      <c r="AX3" s="169">
        <f>'記入シート'!E23</f>
        <v>0</v>
      </c>
      <c r="AY3" s="169">
        <f>'記入シート'!E24</f>
        <v>0</v>
      </c>
      <c r="AZ3" s="170">
        <f>'記入シート'!E25</f>
        <v>0</v>
      </c>
    </row>
    <row r="4" spans="1:48" ht="37.5" customHeight="1" thickBot="1">
      <c r="A4" s="79"/>
      <c r="B4" s="117">
        <f>IF(G4="","",'記入シート'!$E$12)</f>
      </c>
      <c r="C4" s="118">
        <f>'記入シート'!E13</f>
        <v>0</v>
      </c>
      <c r="D4" s="119">
        <f>IF(G4="","",'記入シート'!$E$14)</f>
      </c>
      <c r="E4" s="120">
        <f>IF(G4="","",'記入シート'!$E$15)</f>
      </c>
      <c r="F4" s="133">
        <f>IF(G4="","","Ｂグループ")</f>
      </c>
      <c r="G4" s="172">
        <f>IF('記入シート'!G30="","",'記入シート'!G30)</f>
      </c>
      <c r="H4" s="134">
        <f>IF('記入シート'!G31="","",'記入シート'!G31)</f>
      </c>
      <c r="I4" s="135">
        <f>IF('記入シート'!G57="","",'記入シート'!G57)</f>
      </c>
      <c r="J4" s="122">
        <f>IF('記入シート'!G58="","",'記入シート'!G58)</f>
      </c>
      <c r="K4" s="124">
        <f>IF('記入シート'!G32="","",'記入シート'!G32)</f>
      </c>
      <c r="L4" s="124">
        <f>IF('記入シート'!G33="","",'記入シート'!G33)</f>
      </c>
      <c r="M4" s="125">
        <f>IF('記入シート'!G34="","",'記入シート'!G34)</f>
      </c>
      <c r="N4" s="124">
        <f>IF('記入シート'!G35="","",'記入シート'!G35)</f>
      </c>
      <c r="O4" s="124">
        <f>IF('記入シート'!G36="","",'記入シート'!G36)</f>
      </c>
      <c r="P4" s="125">
        <f>IF('記入シート'!G37="","",'記入シート'!G37)</f>
      </c>
      <c r="Q4" s="124">
        <f>IF('記入シート'!G38="","",'記入シート'!G38)</f>
      </c>
      <c r="R4" s="124">
        <f>IF('記入シート'!G39="","",'記入シート'!G39)</f>
      </c>
      <c r="S4" s="126">
        <f>IF('記入シート'!G40="","",'記入シート'!G40)</f>
      </c>
      <c r="T4" s="127">
        <f>IF('記入シート'!G42=0,"",'記入シート'!G42)</f>
      </c>
      <c r="U4" s="128">
        <f>IF('記入シート'!G41="","",'記入シート'!G41)</f>
      </c>
      <c r="V4" s="129">
        <f>IF('記入シート'!H41=0,"",'記入シート'!H41)</f>
      </c>
      <c r="W4" s="127">
        <f>IF('記入シート'!G44=0,"",'記入シート'!G44)</f>
      </c>
      <c r="X4" s="128">
        <f>IF('記入シート'!G43="","",'記入シート'!G43)</f>
      </c>
      <c r="Y4" s="129">
        <f>IF('記入シート'!H43=0,"",'記入シート'!H43)</f>
      </c>
      <c r="Z4" s="130">
        <f>IF('記入シート'!G46=0,"",'記入シート'!G46)</f>
      </c>
      <c r="AA4" s="128">
        <f>IF('記入シート'!G45="","",'記入シート'!G45)</f>
      </c>
      <c r="AB4" s="129">
        <f>IF('記入シート'!H45=0,"",'記入シート'!H45)</f>
      </c>
      <c r="AC4" s="117">
        <f>IF('記入シート'!G48="","",'記入シート'!G48)</f>
      </c>
      <c r="AD4" s="122">
        <f>IF('記入シート'!G47="","",'記入シート'!G47)</f>
      </c>
      <c r="AE4" s="129">
        <f>IF('記入シート'!H47=0,"",'記入シート'!H47)</f>
      </c>
      <c r="AF4" s="117">
        <f>IF('記入シート'!G50="","",'記入シート'!G50)</f>
      </c>
      <c r="AG4" s="122">
        <f>IF('記入シート'!G49="","",'記入シート'!G49)</f>
      </c>
      <c r="AH4" s="129">
        <f>IF('記入シート'!H49=0,"",'記入シート'!H49)</f>
      </c>
      <c r="AI4" s="117">
        <f>IF('記入シート'!G52="","",'記入シート'!G52)</f>
      </c>
      <c r="AJ4" s="122">
        <f>IF('記入シート'!G51="","",'記入シート'!G51)</f>
      </c>
      <c r="AK4" s="129">
        <f>IF('記入シート'!H51=0,"",'記入シート'!H51)</f>
      </c>
      <c r="AL4" s="117">
        <f>IF('記入シート'!G54="","",'記入シート'!G54)</f>
      </c>
      <c r="AM4" s="122">
        <f>IF('記入シート'!G53="","",'記入シート'!G53)</f>
      </c>
      <c r="AN4" s="129">
        <f>IF('記入シート'!H53=0,"",'記入シート'!H53)</f>
      </c>
      <c r="AO4" s="131">
        <f>IF('記入シート'!G56="","",'記入シート'!G56)</f>
      </c>
      <c r="AP4" s="128">
        <f>IF('記入シート'!G55="","",'記入シート'!G55)</f>
      </c>
      <c r="AQ4" s="132">
        <f>IF('記入シート'!H55=0,"",'記入シート'!H55)</f>
      </c>
      <c r="AR4" s="79"/>
      <c r="AS4" s="79"/>
      <c r="AT4" s="79"/>
      <c r="AU4" s="79"/>
      <c r="AV4" s="79"/>
    </row>
    <row r="5" spans="1:48" ht="37.5" customHeight="1" thickBot="1">
      <c r="A5" s="79"/>
      <c r="B5" s="117">
        <f>IF(G5="","",'記入シート'!$E$12)</f>
      </c>
      <c r="C5" s="118">
        <f>'記入シート'!E13</f>
        <v>0</v>
      </c>
      <c r="D5" s="119">
        <f>IF(G5="","",'記入シート'!$E$14)</f>
      </c>
      <c r="E5" s="120">
        <f>IF(G5="","",'記入シート'!$E$15)</f>
      </c>
      <c r="F5" s="132">
        <f>IF(G5="","","Ｃグループ")</f>
      </c>
      <c r="G5" s="171">
        <f>IF('記入シート'!I30="","",'記入シート'!I30)</f>
      </c>
      <c r="H5" s="122">
        <f>IF('記入シート'!I31="","",'記入シート'!I31)</f>
      </c>
      <c r="I5" s="123">
        <f>IF('記入シート'!I57="","",'記入シート'!I57)</f>
      </c>
      <c r="J5" s="122">
        <f>IF('記入シート'!I58="","",'記入シート'!I58)</f>
      </c>
      <c r="K5" s="124">
        <f>IF('記入シート'!I32="","",'記入シート'!I32)</f>
      </c>
      <c r="L5" s="124">
        <f>IF('記入シート'!I33="","",'記入シート'!I33)</f>
      </c>
      <c r="M5" s="125">
        <f>IF('記入シート'!I34="","",'記入シート'!I34)</f>
      </c>
      <c r="N5" s="124">
        <f>IF('記入シート'!I35="","",'記入シート'!I35)</f>
      </c>
      <c r="O5" s="124">
        <f>IF('記入シート'!I36="","",'記入シート'!I36)</f>
      </c>
      <c r="P5" s="125">
        <f>IF('記入シート'!I37="","",'記入シート'!I37)</f>
      </c>
      <c r="Q5" s="124">
        <f>IF('記入シート'!I38="","",'記入シート'!I38)</f>
      </c>
      <c r="R5" s="124">
        <f>IF('記入シート'!I39="","",'記入シート'!I39)</f>
      </c>
      <c r="S5" s="126">
        <f>IF('記入シート'!I40="","",'記入シート'!I40)</f>
      </c>
      <c r="T5" s="127">
        <f>IF('記入シート'!I42=0,"",'記入シート'!I42)</f>
      </c>
      <c r="U5" s="128">
        <f>IF('記入シート'!I41="","",'記入シート'!I41)</f>
      </c>
      <c r="V5" s="129">
        <f>IF('記入シート'!J41=0,"",'記入シート'!J41)</f>
      </c>
      <c r="W5" s="127">
        <f>IF('記入シート'!I44=0,"",'記入シート'!I44)</f>
      </c>
      <c r="X5" s="128">
        <f>IF('記入シート'!I43="","",'記入シート'!I43)</f>
      </c>
      <c r="Y5" s="129">
        <f>IF('記入シート'!J43=0,"",'記入シート'!J43)</f>
      </c>
      <c r="Z5" s="130">
        <f>IF('記入シート'!I46=0,"",'記入シート'!I46)</f>
      </c>
      <c r="AA5" s="128">
        <f>IF('記入シート'!I45="","",'記入シート'!I45)</f>
      </c>
      <c r="AB5" s="129">
        <f>IF('記入シート'!J45=0,"",'記入シート'!J45)</f>
      </c>
      <c r="AC5" s="117">
        <f>IF('記入シート'!I48="","",'記入シート'!I48)</f>
      </c>
      <c r="AD5" s="122">
        <f>IF('記入シート'!I47="","",'記入シート'!I47)</f>
      </c>
      <c r="AE5" s="129">
        <f>IF('記入シート'!J47=0,"",'記入シート'!J47)</f>
      </c>
      <c r="AF5" s="117">
        <f>IF('記入シート'!I50="","",'記入シート'!I50)</f>
      </c>
      <c r="AG5" s="122">
        <f>IF('記入シート'!I49="","",'記入シート'!I49)</f>
      </c>
      <c r="AH5" s="129">
        <f>IF('記入シート'!J49=0,"",'記入シート'!J49)</f>
      </c>
      <c r="AI5" s="117">
        <f>IF('記入シート'!I52="","",'記入シート'!I52)</f>
      </c>
      <c r="AJ5" s="122">
        <f>IF('記入シート'!I51="","",'記入シート'!I51)</f>
      </c>
      <c r="AK5" s="129">
        <f>IF('記入シート'!J51=0,"",'記入シート'!J51)</f>
      </c>
      <c r="AL5" s="117">
        <f>IF('記入シート'!I54="","",'記入シート'!I54)</f>
      </c>
      <c r="AM5" s="122">
        <f>IF('記入シート'!I53="","",'記入シート'!I53)</f>
      </c>
      <c r="AN5" s="129">
        <f>IF('記入シート'!J53=0,"",'記入シート'!J53)</f>
      </c>
      <c r="AO5" s="131">
        <f>IF('記入シート'!I56="","",'記入シート'!I56)</f>
      </c>
      <c r="AP5" s="128">
        <f>IF('記入シート'!I55="","",'記入シート'!I55)</f>
      </c>
      <c r="AQ5" s="133">
        <f>IF('記入シート'!J55=0,"",'記入シート'!J55)</f>
      </c>
      <c r="AR5" s="79"/>
      <c r="AS5" s="79"/>
      <c r="AT5" s="79"/>
      <c r="AU5" s="79"/>
      <c r="AV5" s="79"/>
    </row>
    <row r="6" spans="1:48" ht="13.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row>
    <row r="7" spans="1:48" ht="13.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row>
    <row r="8" spans="1:48" ht="13.5">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row>
    <row r="9" spans="1:48" ht="13.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row>
    <row r="10" spans="1:48" ht="13.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row>
    <row r="11" spans="1:48" ht="13.5">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row>
  </sheetData>
  <sheetProtection password="EEAB" sheet="1"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sheetPr>
    <tabColor indexed="10"/>
  </sheetPr>
  <dimension ref="A1:Y48"/>
  <sheetViews>
    <sheetView showGridLines="0" view="pageBreakPreview" zoomScaleSheetLayoutView="100" zoomScalePageLayoutView="0" workbookViewId="0" topLeftCell="A10">
      <selection activeCell="U17" sqref="U17"/>
    </sheetView>
  </sheetViews>
  <sheetFormatPr defaultColWidth="8.00390625" defaultRowHeight="13.5"/>
  <cols>
    <col min="1" max="2" width="5.625" style="16" customWidth="1"/>
    <col min="3" max="4" width="9.50390625" style="16" customWidth="1"/>
    <col min="5" max="5" width="3.50390625" style="16" customWidth="1"/>
    <col min="6" max="6" width="5.00390625" style="16" customWidth="1"/>
    <col min="7" max="7" width="4.50390625" style="16" customWidth="1"/>
    <col min="8" max="8" width="9.50390625" style="16" customWidth="1"/>
    <col min="9" max="9" width="3.50390625" style="16" customWidth="1"/>
    <col min="10" max="10" width="5.625" style="16" customWidth="1"/>
    <col min="11" max="11" width="3.875" style="16" customWidth="1"/>
    <col min="12" max="12" width="9.50390625" style="16" customWidth="1"/>
    <col min="13" max="13" width="3.50390625" style="16" customWidth="1"/>
    <col min="14" max="14" width="5.625" style="16" customWidth="1"/>
    <col min="15" max="15" width="3.875" style="16" customWidth="1"/>
    <col min="16" max="17" width="3.50390625" style="16" customWidth="1"/>
    <col min="18" max="18" width="2.50390625" style="16" customWidth="1"/>
    <col min="19" max="19" width="3.50390625" style="16" customWidth="1"/>
    <col min="20" max="21" width="2.50390625" style="16" customWidth="1"/>
    <col min="22" max="16384" width="8.00390625" style="16" customWidth="1"/>
  </cols>
  <sheetData>
    <row r="1" spans="1:21" ht="27" customHeight="1">
      <c r="A1" s="20"/>
      <c r="B1" s="347" t="str">
        <f>VLOOKUP('[1]（例）記入シート'!E13,'[1]（例）記入シート'!$P$2:$Q$6,2,FALSE)&amp;"参加申込書"</f>
        <v>平成24年度　第47回茨城県アンサンブルコンテスト中央地区大会参加申込書</v>
      </c>
      <c r="C1" s="347"/>
      <c r="D1" s="347"/>
      <c r="E1" s="347"/>
      <c r="F1" s="347"/>
      <c r="G1" s="347"/>
      <c r="H1" s="347"/>
      <c r="I1" s="347"/>
      <c r="J1" s="347"/>
      <c r="K1" s="347"/>
      <c r="L1" s="347"/>
      <c r="M1" s="347"/>
      <c r="N1" s="347"/>
      <c r="O1" s="347"/>
      <c r="P1" s="347"/>
      <c r="Q1" s="21"/>
      <c r="R1" s="21"/>
      <c r="S1" s="21"/>
      <c r="T1" s="21"/>
      <c r="U1" s="22"/>
    </row>
    <row r="2" spans="1:21" ht="7.5" customHeight="1" thickBot="1">
      <c r="A2" s="20"/>
      <c r="B2" s="20"/>
      <c r="C2" s="20"/>
      <c r="D2" s="20"/>
      <c r="E2" s="20"/>
      <c r="F2" s="20"/>
      <c r="G2" s="20"/>
      <c r="H2" s="20"/>
      <c r="I2" s="20"/>
      <c r="J2" s="20"/>
      <c r="K2" s="20"/>
      <c r="L2" s="20"/>
      <c r="M2" s="20"/>
      <c r="N2" s="20"/>
      <c r="O2" s="20"/>
      <c r="P2" s="20"/>
      <c r="Q2" s="20"/>
      <c r="R2" s="20"/>
      <c r="S2" s="20"/>
      <c r="T2" s="20"/>
      <c r="U2" s="17"/>
    </row>
    <row r="3" spans="1:21" ht="27" customHeight="1">
      <c r="A3" s="341" t="s">
        <v>192</v>
      </c>
      <c r="B3" s="342"/>
      <c r="C3" s="348" t="str">
        <f>'[1]（例）データシート'!C3</f>
        <v>中央</v>
      </c>
      <c r="D3" s="349"/>
      <c r="E3" s="350" t="s">
        <v>181</v>
      </c>
      <c r="F3" s="350"/>
      <c r="G3" s="351"/>
      <c r="H3" s="352" t="s">
        <v>161</v>
      </c>
      <c r="I3" s="353"/>
      <c r="J3" s="353"/>
      <c r="K3" s="354"/>
      <c r="L3" s="348" t="str">
        <f>'[1]（例）データシート'!B3</f>
        <v>中学校</v>
      </c>
      <c r="M3" s="349"/>
      <c r="N3" s="349"/>
      <c r="O3" s="23" t="s">
        <v>102</v>
      </c>
      <c r="P3" s="23"/>
      <c r="Q3" s="23"/>
      <c r="R3" s="23"/>
      <c r="S3" s="24"/>
      <c r="T3" s="98"/>
      <c r="U3" s="25"/>
    </row>
    <row r="4" spans="1:21" ht="2.25" customHeight="1">
      <c r="A4" s="293"/>
      <c r="B4" s="294"/>
      <c r="C4" s="294"/>
      <c r="D4" s="294"/>
      <c r="E4" s="294"/>
      <c r="F4" s="294"/>
      <c r="G4" s="294"/>
      <c r="H4" s="294"/>
      <c r="I4" s="294"/>
      <c r="J4" s="294"/>
      <c r="K4" s="294"/>
      <c r="L4" s="294"/>
      <c r="M4" s="294"/>
      <c r="N4" s="294"/>
      <c r="O4" s="294"/>
      <c r="P4" s="294"/>
      <c r="Q4" s="294"/>
      <c r="R4" s="294"/>
      <c r="S4" s="67"/>
      <c r="T4" s="99"/>
      <c r="U4" s="26"/>
    </row>
    <row r="5" spans="1:21" ht="13.5" customHeight="1">
      <c r="A5" s="27"/>
      <c r="B5" s="28"/>
      <c r="C5" s="324" t="str">
        <f>'[1]（例）データシート'!$E$3</f>
        <v>みとしりつあんこんちゅうがっこう</v>
      </c>
      <c r="D5" s="325"/>
      <c r="E5" s="325"/>
      <c r="F5" s="325"/>
      <c r="G5" s="326"/>
      <c r="H5" s="331" t="s">
        <v>103</v>
      </c>
      <c r="I5" s="332"/>
      <c r="J5" s="332"/>
      <c r="K5" s="333"/>
      <c r="L5" s="331" t="s">
        <v>98</v>
      </c>
      <c r="M5" s="333"/>
      <c r="N5" s="334" t="s">
        <v>188</v>
      </c>
      <c r="O5" s="335"/>
      <c r="P5" s="335"/>
      <c r="Q5" s="335"/>
      <c r="R5" s="335"/>
      <c r="S5" s="336"/>
      <c r="T5" s="100"/>
      <c r="U5" s="29"/>
    </row>
    <row r="6" spans="1:21" ht="37.5" customHeight="1">
      <c r="A6" s="345" t="s">
        <v>10</v>
      </c>
      <c r="B6" s="346"/>
      <c r="C6" s="361" t="str">
        <f>'[1]（例）データシート'!D3</f>
        <v>水戸市立安紺中学校</v>
      </c>
      <c r="D6" s="362"/>
      <c r="E6" s="362"/>
      <c r="F6" s="362"/>
      <c r="G6" s="30" t="s">
        <v>104</v>
      </c>
      <c r="H6" s="339" t="str">
        <f>'[1]（例）データシート'!G3</f>
        <v>フルート</v>
      </c>
      <c r="I6" s="340"/>
      <c r="J6" s="343" t="str">
        <f>'[1]（例）データシート'!H3</f>
        <v>三重奏</v>
      </c>
      <c r="K6" s="344"/>
      <c r="L6" s="337">
        <f>'[1]（例）データシート'!I3</f>
        <v>0.14583333333333337</v>
      </c>
      <c r="M6" s="338"/>
      <c r="N6" s="308" t="str">
        <f>'[1]（例）データシート'!J3</f>
        <v>なし</v>
      </c>
      <c r="O6" s="294"/>
      <c r="P6" s="294"/>
      <c r="Q6" s="294"/>
      <c r="R6" s="294"/>
      <c r="S6" s="309"/>
      <c r="T6" s="99"/>
      <c r="U6" s="26"/>
    </row>
    <row r="7" spans="1:21" ht="12">
      <c r="A7" s="27"/>
      <c r="B7" s="28"/>
      <c r="C7" s="310" t="str">
        <f>IF('[1]（例）データシート'!L3="","",'[1]（例）データシート'!L3)</f>
        <v>しょうくみきょくだいにばんより　いち　はるのうた</v>
      </c>
      <c r="D7" s="311"/>
      <c r="E7" s="311"/>
      <c r="F7" s="311"/>
      <c r="G7" s="311"/>
      <c r="H7" s="311"/>
      <c r="I7" s="327"/>
      <c r="J7" s="298" t="s">
        <v>53</v>
      </c>
      <c r="K7" s="310" t="str">
        <f>IF('[1]（例）データシート'!$O$3="","",'[1]（例）データシート'!$O$3)</f>
        <v>あるびーじ</v>
      </c>
      <c r="L7" s="311"/>
      <c r="M7" s="327"/>
      <c r="N7" s="328" t="s">
        <v>54</v>
      </c>
      <c r="O7" s="310" t="str">
        <f>IF('[1]（例）データシート'!$R$3="","",'[1]（例）データシート'!$R$3)</f>
        <v>なし</v>
      </c>
      <c r="P7" s="311"/>
      <c r="Q7" s="311"/>
      <c r="R7" s="311"/>
      <c r="S7" s="312"/>
      <c r="T7" s="101"/>
      <c r="U7" s="31"/>
    </row>
    <row r="8" spans="1:21" ht="22.5" customHeight="1">
      <c r="A8" s="355" t="s">
        <v>105</v>
      </c>
      <c r="B8" s="356"/>
      <c r="C8" s="313" t="str">
        <f>IF('[1]（例）データシート'!K3="","",'[1]（例）データシート'!K3)</f>
        <v>小組曲第２番より　Ⅰ．春の歌</v>
      </c>
      <c r="D8" s="314"/>
      <c r="E8" s="314"/>
      <c r="F8" s="314"/>
      <c r="G8" s="314"/>
      <c r="H8" s="314"/>
      <c r="I8" s="315"/>
      <c r="J8" s="299"/>
      <c r="K8" s="316" t="str">
        <f>'[1]（例）データシート'!$N$3</f>
        <v>アルビージ</v>
      </c>
      <c r="L8" s="317"/>
      <c r="M8" s="318"/>
      <c r="N8" s="329"/>
      <c r="O8" s="316" t="str">
        <f>IF('[1]（例）データシート'!$Q$3="","",'[1]（例）データシート'!$Q$3)</f>
        <v>なし</v>
      </c>
      <c r="P8" s="317"/>
      <c r="Q8" s="317"/>
      <c r="R8" s="317"/>
      <c r="S8" s="319"/>
      <c r="T8" s="102"/>
      <c r="U8" s="32"/>
    </row>
    <row r="9" spans="1:21" ht="12">
      <c r="A9" s="33"/>
      <c r="B9" s="34"/>
      <c r="C9" s="320" t="str">
        <f>IF('[1]（例）データシート'!M3="","",'[1]（例）データシート'!M3)</f>
        <v>Miniature Suite No.2</v>
      </c>
      <c r="D9" s="321"/>
      <c r="E9" s="321"/>
      <c r="F9" s="321"/>
      <c r="G9" s="321"/>
      <c r="H9" s="321"/>
      <c r="I9" s="322"/>
      <c r="J9" s="300"/>
      <c r="K9" s="320" t="str">
        <f>IF('[1]（例）データシート'!$P$3="","",'[1]（例）データシート'!$P$3)</f>
        <v>Abelard Albisi</v>
      </c>
      <c r="L9" s="321"/>
      <c r="M9" s="322"/>
      <c r="N9" s="330"/>
      <c r="O9" s="320" t="str">
        <f>IF('[1]（例）データシート'!$S$3="","",'[1]（例）データシート'!$S$3)</f>
        <v>なし</v>
      </c>
      <c r="P9" s="321"/>
      <c r="Q9" s="321"/>
      <c r="R9" s="321"/>
      <c r="S9" s="323"/>
      <c r="T9" s="103"/>
      <c r="U9" s="35"/>
    </row>
    <row r="10" spans="1:21" ht="22.5" customHeight="1">
      <c r="A10" s="357" t="s">
        <v>162</v>
      </c>
      <c r="B10" s="358"/>
      <c r="C10" s="36" t="str">
        <f>IF('[1]（例）データシート'!U3="","",'[1]（例）データシート'!U3)</f>
        <v>吹連　次郎</v>
      </c>
      <c r="D10" s="37" t="str">
        <f>IF('[1]（例）データシート'!T3="","",'[1]（例）データシート'!T3)</f>
        <v>Fl</v>
      </c>
      <c r="E10" s="139" t="str">
        <f>IF('[1]（例）データシート'!V3="","",'[1]（例）データシート'!V3)</f>
        <v>○</v>
      </c>
      <c r="F10" s="286" t="str">
        <f>IF('[1]（例）データシート'!X3="","",'[1]（例）データシート'!X3)</f>
        <v>吹連　三郎</v>
      </c>
      <c r="G10" s="287"/>
      <c r="H10" s="37" t="str">
        <f>IF('[1]（例）データシート'!W3="","",'[1]（例）データシート'!W3)</f>
        <v>Fl</v>
      </c>
      <c r="I10" s="139" t="str">
        <f>IF('[1]（例）データシート'!Y3="","",'[1]（例）データシート'!Y3)</f>
        <v>×</v>
      </c>
      <c r="J10" s="286" t="str">
        <f>IF('[1]（例）データシート'!AA3="","",'[1]（例）データシート'!AA3)</f>
        <v>吹連　四郎</v>
      </c>
      <c r="K10" s="287"/>
      <c r="L10" s="37" t="str">
        <f>IF('[1]（例）データシート'!Z3="","",'[1]（例）データシート'!Z3)</f>
        <v>Fl</v>
      </c>
      <c r="M10" s="139" t="str">
        <f>IF('[1]（例）データシート'!AB3="","",'[1]（例）データシート'!AB3)</f>
        <v>○</v>
      </c>
      <c r="N10" s="286">
        <f>IF('[1]（例）データシート'!AD3="","",'[1]（例）データシート'!AD3)</f>
      </c>
      <c r="O10" s="287"/>
      <c r="P10" s="306">
        <f>IF('[1]（例）データシート'!AC3="","",'[1]（例）データシート'!AC3)</f>
      </c>
      <c r="Q10" s="306"/>
      <c r="R10" s="307"/>
      <c r="S10" s="140">
        <f>'[1]（例）データシート'!AE3</f>
      </c>
      <c r="T10" s="104"/>
      <c r="U10" s="38"/>
    </row>
    <row r="11" spans="1:21" ht="22.5" customHeight="1">
      <c r="A11" s="359"/>
      <c r="B11" s="360"/>
      <c r="C11" s="36">
        <f>IF('[1]（例）データシート'!AG3="","",'[1]（例）データシート'!AG3)</f>
      </c>
      <c r="D11" s="37">
        <f>IF('[1]（例）データシート'!AF3="","",'[1]（例）データシート'!AF3)</f>
      </c>
      <c r="E11" s="109">
        <f>IF('[1]（例）データシート'!AH3="","",'[1]（例）データシート'!AH3)</f>
      </c>
      <c r="F11" s="286">
        <f>IF('[1]（例）データシート'!AJ3="","",'[1]（例）データシート'!AJ3)</f>
      </c>
      <c r="G11" s="287"/>
      <c r="H11" s="37">
        <f>IF('[1]（例）データシート'!AI3="","",'[1]（例）データシート'!AI3)</f>
      </c>
      <c r="I11" s="109">
        <f>IF('[1]（例）データシート'!AK3="","",'[1]（例）データシート'!AK3)</f>
      </c>
      <c r="J11" s="286">
        <f>IF('[1]（例）データシート'!AM3="","",'[1]（例）データシート'!AM3)</f>
      </c>
      <c r="K11" s="287"/>
      <c r="L11" s="37">
        <f>IF('[1]（例）データシート'!AL3="","",'[1]（例）データシート'!AL3)</f>
      </c>
      <c r="M11" s="109">
        <f>IF('[1]（例）データシート'!AN3="","",'[1]（例）データシート'!AN3)</f>
      </c>
      <c r="N11" s="286">
        <f>IF('[1]（例）データシート'!AP3="","",'[1]（例）データシート'!AP3)</f>
      </c>
      <c r="O11" s="287"/>
      <c r="P11" s="306">
        <f>IF('[1]（例）データシート'!AO3="","",'[1]（例）データシート'!AO3)</f>
      </c>
      <c r="Q11" s="306"/>
      <c r="R11" s="307"/>
      <c r="S11" s="140">
        <f>IF('[1]（例）データシート'!AQ3="","",'[1]（例）データシート'!AQ3)</f>
      </c>
      <c r="T11" s="104"/>
      <c r="U11" s="38"/>
    </row>
    <row r="12" spans="1:21" ht="2.25" customHeight="1">
      <c r="A12" s="293"/>
      <c r="B12" s="294"/>
      <c r="C12" s="294"/>
      <c r="D12" s="294"/>
      <c r="E12" s="294"/>
      <c r="F12" s="294"/>
      <c r="G12" s="294"/>
      <c r="H12" s="294"/>
      <c r="I12" s="294"/>
      <c r="J12" s="294"/>
      <c r="K12" s="294"/>
      <c r="L12" s="294"/>
      <c r="M12" s="294"/>
      <c r="N12" s="294"/>
      <c r="O12" s="294"/>
      <c r="P12" s="294"/>
      <c r="Q12" s="294"/>
      <c r="R12" s="294"/>
      <c r="S12" s="67"/>
      <c r="T12" s="99"/>
      <c r="U12" s="26"/>
    </row>
    <row r="13" spans="1:21" ht="13.5" customHeight="1">
      <c r="A13" s="27"/>
      <c r="B13" s="28"/>
      <c r="C13" s="324" t="str">
        <f>IF('[1]（例）データシート'!G4="","",'[1]（例）データシート'!E3)</f>
        <v>みとしりつあんこんちゅうがっこう</v>
      </c>
      <c r="D13" s="325"/>
      <c r="E13" s="325"/>
      <c r="F13" s="325"/>
      <c r="G13" s="326"/>
      <c r="H13" s="331" t="s">
        <v>103</v>
      </c>
      <c r="I13" s="332"/>
      <c r="J13" s="332"/>
      <c r="K13" s="333"/>
      <c r="L13" s="331" t="s">
        <v>98</v>
      </c>
      <c r="M13" s="333"/>
      <c r="N13" s="334" t="s">
        <v>188</v>
      </c>
      <c r="O13" s="335"/>
      <c r="P13" s="335"/>
      <c r="Q13" s="335"/>
      <c r="R13" s="335"/>
      <c r="S13" s="336"/>
      <c r="T13" s="100"/>
      <c r="U13" s="29"/>
    </row>
    <row r="14" spans="1:21" ht="37.5" customHeight="1">
      <c r="A14" s="345" t="s">
        <v>10</v>
      </c>
      <c r="B14" s="346"/>
      <c r="C14" s="361" t="str">
        <f>IF('[1]（例）データシート'!G4="","",'[1]（例）データシート'!D3)</f>
        <v>水戸市立安紺中学校</v>
      </c>
      <c r="D14" s="362"/>
      <c r="E14" s="362"/>
      <c r="F14" s="362"/>
      <c r="G14" s="30" t="str">
        <f>IF($C$14="","","(Ｂ)")</f>
        <v>(Ｂ)</v>
      </c>
      <c r="H14" s="339" t="str">
        <f>IF($C$14="","",'[1]（例）データシート'!G4)</f>
        <v>金管</v>
      </c>
      <c r="I14" s="340"/>
      <c r="J14" s="343" t="str">
        <f>IF($C$14="","",'[1]（例）データシート'!H4)</f>
        <v>五重奏</v>
      </c>
      <c r="K14" s="344"/>
      <c r="L14" s="337">
        <f>'[1]（例）データシート'!I4</f>
        <v>0.1875</v>
      </c>
      <c r="M14" s="338"/>
      <c r="N14" s="308" t="str">
        <f>'[1]（例）データシート'!J4</f>
        <v>あり</v>
      </c>
      <c r="O14" s="294"/>
      <c r="P14" s="294"/>
      <c r="Q14" s="294"/>
      <c r="R14" s="294"/>
      <c r="S14" s="309"/>
      <c r="T14" s="99"/>
      <c r="U14" s="26"/>
    </row>
    <row r="15" spans="1:21" ht="12">
      <c r="A15" s="27"/>
      <c r="B15" s="28"/>
      <c r="C15" s="310" t="str">
        <f>IF($C$14="","",'[1]（例）データシート'!L4)</f>
        <v>きんかんごじゅうそうきょくだいさんばんより　だいいちがくしょう</v>
      </c>
      <c r="D15" s="311"/>
      <c r="E15" s="311"/>
      <c r="F15" s="311"/>
      <c r="G15" s="311"/>
      <c r="H15" s="311"/>
      <c r="I15" s="327"/>
      <c r="J15" s="298" t="s">
        <v>53</v>
      </c>
      <c r="K15" s="310" t="str">
        <f>IF($C$14="","",'[1]（例）データシート'!$O$4)</f>
        <v>えばるど</v>
      </c>
      <c r="L15" s="311"/>
      <c r="M15" s="327"/>
      <c r="N15" s="328" t="s">
        <v>54</v>
      </c>
      <c r="O15" s="310" t="str">
        <f>IF('[1]（例）データシート'!$Q$4="","",'[1]（例）データシート'!$R$4)</f>
        <v>なし</v>
      </c>
      <c r="P15" s="311"/>
      <c r="Q15" s="311"/>
      <c r="R15" s="311"/>
      <c r="S15" s="312"/>
      <c r="T15" s="101"/>
      <c r="U15" s="31"/>
    </row>
    <row r="16" spans="1:21" ht="22.5" customHeight="1">
      <c r="A16" s="355" t="s">
        <v>105</v>
      </c>
      <c r="B16" s="356"/>
      <c r="C16" s="313" t="str">
        <f>IF($C$14="","",'[1]（例）データシート'!K4)</f>
        <v>金管五重奏曲第３番より　第１楽章</v>
      </c>
      <c r="D16" s="314"/>
      <c r="E16" s="314"/>
      <c r="F16" s="314"/>
      <c r="G16" s="314"/>
      <c r="H16" s="314"/>
      <c r="I16" s="315"/>
      <c r="J16" s="299"/>
      <c r="K16" s="316" t="str">
        <f>IF($C$14="","",'[1]（例）データシート'!$N$4)</f>
        <v>エヴァルド</v>
      </c>
      <c r="L16" s="317"/>
      <c r="M16" s="318"/>
      <c r="N16" s="329"/>
      <c r="O16" s="316" t="str">
        <f>IF('[1]（例）データシート'!$Q$4="","",'[1]（例）データシート'!$Q$4)</f>
        <v>なし</v>
      </c>
      <c r="P16" s="317"/>
      <c r="Q16" s="317"/>
      <c r="R16" s="317"/>
      <c r="S16" s="319"/>
      <c r="T16" s="101"/>
      <c r="U16" s="31"/>
    </row>
    <row r="17" spans="1:21" ht="12">
      <c r="A17" s="33"/>
      <c r="B17" s="34"/>
      <c r="C17" s="320" t="str">
        <f>IF($C$14="","",'[1]（例）データシート'!M4)</f>
        <v>Quintet No.3 for Brass Quintet</v>
      </c>
      <c r="D17" s="321"/>
      <c r="E17" s="321"/>
      <c r="F17" s="321"/>
      <c r="G17" s="321"/>
      <c r="H17" s="321"/>
      <c r="I17" s="322"/>
      <c r="J17" s="300"/>
      <c r="K17" s="320" t="str">
        <f>IF($C$14="","",'[1]（例）データシート'!$P$4)</f>
        <v>Victor Ewald</v>
      </c>
      <c r="L17" s="321"/>
      <c r="M17" s="322"/>
      <c r="N17" s="330"/>
      <c r="O17" s="320" t="str">
        <f>IF('[1]（例）データシート'!$Q$4="","",'[1]（例）データシート'!$S$4)</f>
        <v>なし</v>
      </c>
      <c r="P17" s="321"/>
      <c r="Q17" s="321"/>
      <c r="R17" s="321"/>
      <c r="S17" s="323"/>
      <c r="T17" s="103"/>
      <c r="U17" s="35"/>
    </row>
    <row r="18" spans="1:21" ht="22.5" customHeight="1">
      <c r="A18" s="357" t="s">
        <v>162</v>
      </c>
      <c r="B18" s="358"/>
      <c r="C18" s="36" t="str">
        <f>IF('[1]（例）データシート'!U4="","",'[1]（例）データシート'!U4)</f>
        <v>連盟　太郎</v>
      </c>
      <c r="D18" s="37" t="str">
        <f>IF('[1]（例）データシート'!T4="","",'[1]（例）データシート'!T4)</f>
        <v>P.Tp</v>
      </c>
      <c r="E18" s="109" t="str">
        <f>'[1]（例）データシート'!V4</f>
        <v>○</v>
      </c>
      <c r="F18" s="286" t="str">
        <f>IF('[1]（例）データシート'!X4="","",'[1]（例）データシート'!X4)</f>
        <v>連盟　次郎</v>
      </c>
      <c r="G18" s="287"/>
      <c r="H18" s="37" t="str">
        <f>IF('[1]（例）データシート'!W4="","",'[1]（例）データシート'!W4)</f>
        <v>Tp</v>
      </c>
      <c r="I18" s="109" t="str">
        <f>'[1]（例）データシート'!Y3</f>
        <v>×</v>
      </c>
      <c r="J18" s="286" t="str">
        <f>IF('[1]（例）データシート'!AA4="","",'[1]（例）データシート'!AA4)</f>
        <v>連盟　三郎</v>
      </c>
      <c r="K18" s="287"/>
      <c r="L18" s="37" t="str">
        <f>IF('[1]（例）データシート'!Z4="","",'[1]（例）データシート'!Z4)</f>
        <v>Hr</v>
      </c>
      <c r="M18" s="109" t="str">
        <f>'[1]（例）データシート'!AB4</f>
        <v>○</v>
      </c>
      <c r="N18" s="286" t="str">
        <f>IF('[1]（例）データシート'!AD4="","",'[1]（例）データシート'!AD4)</f>
        <v>連盟　四郎</v>
      </c>
      <c r="O18" s="287"/>
      <c r="P18" s="306" t="str">
        <f>IF('[1]（例）データシート'!AC4="","",'[1]（例）データシート'!AC4)</f>
        <v>Tb</v>
      </c>
      <c r="Q18" s="306"/>
      <c r="R18" s="307"/>
      <c r="S18" s="112" t="str">
        <f>'[1]（例）データシート'!AE4</f>
        <v>○</v>
      </c>
      <c r="T18" s="104"/>
      <c r="U18" s="38"/>
    </row>
    <row r="19" spans="1:21" ht="22.5" customHeight="1">
      <c r="A19" s="359"/>
      <c r="B19" s="360"/>
      <c r="C19" s="36" t="str">
        <f>IF('[1]（例）データシート'!AG4="","",'[1]（例）データシート'!AG4)</f>
        <v>連盟　五郎</v>
      </c>
      <c r="D19" s="37" t="str">
        <f>IF('[1]（例）データシート'!AF4="","",'[1]（例）データシート'!AF4)</f>
        <v>Tu</v>
      </c>
      <c r="E19" s="109" t="str">
        <f>'[1]（例）データシート'!AH4</f>
        <v>×</v>
      </c>
      <c r="F19" s="286">
        <f>IF('[1]（例）データシート'!AJ4="","",'[1]（例）データシート'!AJ4)</f>
      </c>
      <c r="G19" s="287"/>
      <c r="H19" s="37">
        <f>IF('[1]（例）データシート'!AI4="","",'[1]（例）データシート'!AI4)</f>
      </c>
      <c r="I19" s="109">
        <f>'[1]（例）データシート'!AK4</f>
      </c>
      <c r="J19" s="286">
        <f>IF('[1]（例）データシート'!AM4="","",'[1]（例）データシート'!AM4)</f>
      </c>
      <c r="K19" s="287"/>
      <c r="L19" s="37">
        <f>IF('[1]（例）データシート'!AL4="","",'[1]（例）データシート'!AL4)</f>
      </c>
      <c r="M19" s="109">
        <f>'[1]（例）データシート'!AN4</f>
      </c>
      <c r="N19" s="286">
        <f>IF('[1]（例）データシート'!AP4="","",'[1]（例）データシート'!AP4)</f>
      </c>
      <c r="O19" s="287"/>
      <c r="P19" s="306">
        <f>IF('[1]（例）データシート'!AO4="","",'[1]（例）データシート'!AO4)</f>
      </c>
      <c r="Q19" s="306"/>
      <c r="R19" s="307"/>
      <c r="S19" s="112">
        <f>'[1]（例）データシート'!AQ4</f>
      </c>
      <c r="T19" s="104"/>
      <c r="U19" s="38"/>
    </row>
    <row r="20" spans="1:21" ht="2.25" customHeight="1">
      <c r="A20" s="293"/>
      <c r="B20" s="294"/>
      <c r="C20" s="294"/>
      <c r="D20" s="294"/>
      <c r="E20" s="294"/>
      <c r="F20" s="294"/>
      <c r="G20" s="294"/>
      <c r="H20" s="294"/>
      <c r="I20" s="294"/>
      <c r="J20" s="294"/>
      <c r="K20" s="294"/>
      <c r="L20" s="294"/>
      <c r="M20" s="294"/>
      <c r="N20" s="294"/>
      <c r="O20" s="294"/>
      <c r="P20" s="294"/>
      <c r="Q20" s="294"/>
      <c r="R20" s="294"/>
      <c r="S20" s="67"/>
      <c r="T20" s="99"/>
      <c r="U20" s="26"/>
    </row>
    <row r="21" spans="1:21" ht="13.5" customHeight="1">
      <c r="A21" s="27"/>
      <c r="B21" s="28"/>
      <c r="C21" s="324" t="str">
        <f>IF('[1]（例）データシート'!G5="","",'[1]（例）データシート'!E3)</f>
        <v>みとしりつあんこんちゅうがっこう</v>
      </c>
      <c r="D21" s="325"/>
      <c r="E21" s="325"/>
      <c r="F21" s="325"/>
      <c r="G21" s="326"/>
      <c r="H21" s="331" t="s">
        <v>103</v>
      </c>
      <c r="I21" s="332"/>
      <c r="J21" s="332"/>
      <c r="K21" s="333"/>
      <c r="L21" s="331" t="s">
        <v>98</v>
      </c>
      <c r="M21" s="333"/>
      <c r="N21" s="334" t="s">
        <v>188</v>
      </c>
      <c r="O21" s="335"/>
      <c r="P21" s="335"/>
      <c r="Q21" s="335"/>
      <c r="R21" s="335"/>
      <c r="S21" s="336"/>
      <c r="T21" s="100"/>
      <c r="U21" s="29"/>
    </row>
    <row r="22" spans="1:21" ht="37.5" customHeight="1">
      <c r="A22" s="345" t="s">
        <v>10</v>
      </c>
      <c r="B22" s="346"/>
      <c r="C22" s="361" t="str">
        <f>IF('[1]（例）データシート'!G5="","",'[1]（例）データシート'!D3)</f>
        <v>水戸市立安紺中学校</v>
      </c>
      <c r="D22" s="362"/>
      <c r="E22" s="362"/>
      <c r="F22" s="362"/>
      <c r="G22" s="30" t="str">
        <f>IF($C$22="","","(Ｃ)")</f>
        <v>(Ｃ)</v>
      </c>
      <c r="H22" s="339" t="str">
        <f>IF($C$22="","",'[1]（例）データシート'!G5)</f>
        <v>管楽</v>
      </c>
      <c r="I22" s="340"/>
      <c r="J22" s="343" t="str">
        <f>IF($C$22="","",'[1]（例）データシート'!H5)</f>
        <v>六重奏</v>
      </c>
      <c r="K22" s="344"/>
      <c r="L22" s="337">
        <f>'[1]（例）データシート'!I5</f>
        <v>0.15972222222222227</v>
      </c>
      <c r="M22" s="338"/>
      <c r="N22" s="308" t="str">
        <f>'[1]（例）データシート'!J5</f>
        <v>あり</v>
      </c>
      <c r="O22" s="294"/>
      <c r="P22" s="294"/>
      <c r="Q22" s="294"/>
      <c r="R22" s="294"/>
      <c r="S22" s="309"/>
      <c r="T22" s="99"/>
      <c r="U22" s="26"/>
    </row>
    <row r="23" spans="1:21" ht="12">
      <c r="A23" s="27"/>
      <c r="B23" s="28"/>
      <c r="C23" s="310" t="str">
        <f>IF($C$22="","",'[1]（例）データシート'!L5)</f>
        <v>くみきょく「どうぶつのしゃにんくさい」より　かせき，すいぞくかん，しゅうきょく</v>
      </c>
      <c r="D23" s="311"/>
      <c r="E23" s="311"/>
      <c r="F23" s="311"/>
      <c r="G23" s="311"/>
      <c r="H23" s="311"/>
      <c r="I23" s="327"/>
      <c r="J23" s="298" t="s">
        <v>53</v>
      </c>
      <c r="K23" s="310" t="str">
        <f>IF($C$22="","",'[1]（例）データシート'!$O$5)</f>
        <v>さん＝さーんす</v>
      </c>
      <c r="L23" s="311"/>
      <c r="M23" s="327"/>
      <c r="N23" s="328" t="s">
        <v>54</v>
      </c>
      <c r="O23" s="310" t="str">
        <f>IF('[1]（例）データシート'!$Q$5="","",'[1]（例）データシート'!$R$5)</f>
        <v>やまだ　たろう</v>
      </c>
      <c r="P23" s="311"/>
      <c r="Q23" s="311"/>
      <c r="R23" s="311"/>
      <c r="S23" s="312"/>
      <c r="T23" s="101"/>
      <c r="U23" s="31"/>
    </row>
    <row r="24" spans="1:21" ht="22.5" customHeight="1">
      <c r="A24" s="355" t="s">
        <v>105</v>
      </c>
      <c r="B24" s="356"/>
      <c r="C24" s="313" t="str">
        <f>IF($C$22="","",'[1]（例）データシート'!K5)</f>
        <v>組曲「動物の謝肉祭」より　化石，水族館，終曲</v>
      </c>
      <c r="D24" s="314"/>
      <c r="E24" s="314"/>
      <c r="F24" s="314"/>
      <c r="G24" s="314"/>
      <c r="H24" s="314"/>
      <c r="I24" s="315"/>
      <c r="J24" s="299"/>
      <c r="K24" s="316" t="str">
        <f>IF($C$22="","",'[1]（例）データシート'!$N$5)</f>
        <v>サン＝サーンス</v>
      </c>
      <c r="L24" s="317"/>
      <c r="M24" s="318"/>
      <c r="N24" s="329"/>
      <c r="O24" s="316" t="str">
        <f>IF('[1]（例）データシート'!$Q$5="","",'[1]（例）データシート'!$Q$5)</f>
        <v>山田　太郎</v>
      </c>
      <c r="P24" s="317"/>
      <c r="Q24" s="317"/>
      <c r="R24" s="317"/>
      <c r="S24" s="319"/>
      <c r="T24" s="101"/>
      <c r="U24" s="31"/>
    </row>
    <row r="25" spans="1:21" ht="12">
      <c r="A25" s="33"/>
      <c r="B25" s="34"/>
      <c r="C25" s="320" t="str">
        <f>IF($C$22="","",'[1]（例）データシート'!M5)</f>
        <v>Le Carnaval Des Animaux</v>
      </c>
      <c r="D25" s="321"/>
      <c r="E25" s="321"/>
      <c r="F25" s="321"/>
      <c r="G25" s="321"/>
      <c r="H25" s="321"/>
      <c r="I25" s="322"/>
      <c r="J25" s="300"/>
      <c r="K25" s="320" t="str">
        <f>IF($C$22="","",'[1]（例）データシート'!$P$5)</f>
        <v>Camille Saint-Saens</v>
      </c>
      <c r="L25" s="321"/>
      <c r="M25" s="322"/>
      <c r="N25" s="330"/>
      <c r="O25" s="320" t="str">
        <f>IF('[1]（例）データシート'!$Q$5="","",'[1]（例）データシート'!$S$5)</f>
        <v>YAMADA　Taro</v>
      </c>
      <c r="P25" s="321"/>
      <c r="Q25" s="321"/>
      <c r="R25" s="321"/>
      <c r="S25" s="323"/>
      <c r="T25" s="103"/>
      <c r="U25" s="35"/>
    </row>
    <row r="26" spans="1:21" ht="22.5" customHeight="1">
      <c r="A26" s="357" t="s">
        <v>162</v>
      </c>
      <c r="B26" s="358"/>
      <c r="C26" s="36" t="str">
        <f>IF('[1]（例）データシート'!U5="","",'[1]（例）データシート'!U5)</f>
        <v>吹奏　太郎</v>
      </c>
      <c r="D26" s="37" t="str">
        <f>IF('[1]（例）データシート'!T5="","",'[1]（例）データシート'!T5)</f>
        <v>Fl</v>
      </c>
      <c r="E26" s="109" t="str">
        <f>'[1]（例）データシート'!V5</f>
        <v>○</v>
      </c>
      <c r="F26" s="286" t="str">
        <f>IF('[1]（例）データシート'!X5="","",'[1]（例）データシート'!X5)</f>
        <v>吹奏　次郎</v>
      </c>
      <c r="G26" s="287"/>
      <c r="H26" s="37" t="str">
        <f>IF('[1]（例）データシート'!W5="","",'[1]（例）データシート'!W5)</f>
        <v>Cl</v>
      </c>
      <c r="I26" s="109" t="str">
        <f>'[1]（例）データシート'!Y5</f>
        <v>○</v>
      </c>
      <c r="J26" s="286" t="str">
        <f>IF('[1]（例）データシート'!AA5="","",'[1]（例）データシート'!AA5)</f>
        <v>吹奏　三郎</v>
      </c>
      <c r="K26" s="287"/>
      <c r="L26" s="37" t="str">
        <f>IF('[1]（例）データシート'!Z5="","",'[1]（例）データシート'!Z5)</f>
        <v>Tp</v>
      </c>
      <c r="M26" s="109" t="str">
        <f>'[1]（例）データシート'!AB5</f>
        <v>○</v>
      </c>
      <c r="N26" s="286" t="str">
        <f>IF('[1]（例）データシート'!AD5="","",'[1]（例）データシート'!AD5)</f>
        <v>吹奏　四郎</v>
      </c>
      <c r="O26" s="287"/>
      <c r="P26" s="306" t="str">
        <f>IF('[1]（例）データシート'!AC5="","",'[1]（例）データシート'!AC5)</f>
        <v>Tb</v>
      </c>
      <c r="Q26" s="306"/>
      <c r="R26" s="307"/>
      <c r="S26" s="112" t="str">
        <f>'[1]（例）データシート'!AE5</f>
        <v>○</v>
      </c>
      <c r="T26" s="104"/>
      <c r="U26" s="38"/>
    </row>
    <row r="27" spans="1:21" ht="22.5" customHeight="1">
      <c r="A27" s="359"/>
      <c r="B27" s="360"/>
      <c r="C27" s="36" t="str">
        <f>IF('[1]（例）データシート'!AG5="","",'[1]（例）データシート'!AG5)</f>
        <v>吹奏　五郎</v>
      </c>
      <c r="D27" s="37" t="str">
        <f>IF('[1]（例）データシート'!AF5="","",'[1]（例）データシート'!AF5)</f>
        <v>SB</v>
      </c>
      <c r="E27" s="109" t="str">
        <f>'[1]（例）データシート'!AH5</f>
        <v>○</v>
      </c>
      <c r="F27" s="286" t="str">
        <f>IF('[1]（例）データシート'!AJ5="","",'[1]（例）データシート'!AJ5)</f>
        <v>吹奏　六郎</v>
      </c>
      <c r="G27" s="287"/>
      <c r="H27" s="37" t="str">
        <f>IF('[1]（例）データシート'!AI5="","",'[1]（例）データシート'!AI5)</f>
        <v>Per</v>
      </c>
      <c r="I27" s="109" t="str">
        <f>'[1]（例）データシート'!AK5</f>
        <v>○</v>
      </c>
      <c r="J27" s="286">
        <f>IF('[1]（例）データシート'!AM5="","",'[1]（例）データシート'!AM5)</f>
      </c>
      <c r="K27" s="287"/>
      <c r="L27" s="37">
        <f>IF('[1]（例）データシート'!AL5="","",'[1]（例）データシート'!AL5)</f>
      </c>
      <c r="M27" s="109">
        <f>'[1]（例）データシート'!AN5</f>
      </c>
      <c r="N27" s="286">
        <f>IF('[1]（例）データシート'!AP5="","",'[1]（例）データシート'!AP5)</f>
      </c>
      <c r="O27" s="287"/>
      <c r="P27" s="306">
        <f>IF('[1]（例）データシート'!AO5="","",'[1]（例）データシート'!AO5)</f>
      </c>
      <c r="Q27" s="306"/>
      <c r="R27" s="307"/>
      <c r="S27" s="112">
        <f>'[1]（例）データシート'!AQ5</f>
      </c>
      <c r="T27" s="104"/>
      <c r="U27" s="38"/>
    </row>
    <row r="28" spans="1:21" ht="2.25" customHeight="1">
      <c r="A28" s="293"/>
      <c r="B28" s="294"/>
      <c r="C28" s="294"/>
      <c r="D28" s="294"/>
      <c r="E28" s="294"/>
      <c r="F28" s="294"/>
      <c r="G28" s="294"/>
      <c r="H28" s="294"/>
      <c r="I28" s="294"/>
      <c r="J28" s="294"/>
      <c r="K28" s="294"/>
      <c r="L28" s="294"/>
      <c r="M28" s="294"/>
      <c r="N28" s="294"/>
      <c r="O28" s="294"/>
      <c r="P28" s="294"/>
      <c r="Q28" s="294"/>
      <c r="R28" s="294"/>
      <c r="S28" s="67"/>
      <c r="T28" s="99"/>
      <c r="U28" s="26"/>
    </row>
    <row r="29" spans="1:21" ht="22.5" customHeight="1">
      <c r="A29" s="363" t="s">
        <v>106</v>
      </c>
      <c r="B29" s="364"/>
      <c r="C29" s="39" t="s">
        <v>107</v>
      </c>
      <c r="D29" s="174">
        <v>3000</v>
      </c>
      <c r="E29" s="40"/>
      <c r="F29" s="295" t="s">
        <v>108</v>
      </c>
      <c r="G29" s="295"/>
      <c r="H29" s="41" t="str">
        <f>IF(G14="","1",IF(G22="","2","3"))</f>
        <v>3</v>
      </c>
      <c r="I29" s="41"/>
      <c r="J29" s="296" t="s">
        <v>109</v>
      </c>
      <c r="K29" s="296"/>
      <c r="L29" s="41" t="s">
        <v>110</v>
      </c>
      <c r="M29" s="41"/>
      <c r="N29" s="297">
        <f>D29*H29</f>
        <v>9000</v>
      </c>
      <c r="O29" s="297"/>
      <c r="P29" s="285" t="s">
        <v>111</v>
      </c>
      <c r="Q29" s="285"/>
      <c r="R29" s="285"/>
      <c r="S29" s="147"/>
      <c r="T29" s="105"/>
      <c r="U29" s="42"/>
    </row>
    <row r="30" spans="1:21" ht="22.5" customHeight="1">
      <c r="A30" s="304" t="s">
        <v>112</v>
      </c>
      <c r="B30" s="305"/>
      <c r="C30" s="43" t="s">
        <v>113</v>
      </c>
      <c r="D30" s="44">
        <v>800</v>
      </c>
      <c r="E30" s="95"/>
      <c r="F30" s="301" t="s">
        <v>108</v>
      </c>
      <c r="G30" s="301"/>
      <c r="H30" s="45">
        <f>'[1]（例）記入シート'!E16</f>
        <v>14</v>
      </c>
      <c r="I30" s="45"/>
      <c r="J30" s="302" t="s">
        <v>114</v>
      </c>
      <c r="K30" s="302"/>
      <c r="L30" s="45" t="s">
        <v>110</v>
      </c>
      <c r="M30" s="45"/>
      <c r="N30" s="289">
        <f>D30*H30</f>
        <v>11200</v>
      </c>
      <c r="O30" s="289"/>
      <c r="P30" s="303" t="s">
        <v>111</v>
      </c>
      <c r="Q30" s="303"/>
      <c r="R30" s="303"/>
      <c r="S30" s="148"/>
      <c r="T30" s="105"/>
      <c r="U30" s="42"/>
    </row>
    <row r="31" spans="1:21" ht="21" customHeight="1">
      <c r="A31" s="365" t="s">
        <v>14</v>
      </c>
      <c r="B31" s="287"/>
      <c r="C31" s="366"/>
      <c r="D31" s="46">
        <v>800</v>
      </c>
      <c r="E31" s="96"/>
      <c r="F31" s="301" t="s">
        <v>108</v>
      </c>
      <c r="G31" s="301"/>
      <c r="H31" s="45">
        <f>'[1]（例）データシート'!AR3</f>
        <v>15</v>
      </c>
      <c r="I31" s="45"/>
      <c r="J31" s="302" t="s">
        <v>114</v>
      </c>
      <c r="K31" s="302"/>
      <c r="L31" s="45" t="s">
        <v>110</v>
      </c>
      <c r="M31" s="45"/>
      <c r="N31" s="289">
        <f>D31*H31</f>
        <v>12000</v>
      </c>
      <c r="O31" s="289"/>
      <c r="P31" s="288" t="s">
        <v>111</v>
      </c>
      <c r="Q31" s="288"/>
      <c r="R31" s="288"/>
      <c r="S31" s="148"/>
      <c r="T31" s="105"/>
      <c r="U31" s="42"/>
    </row>
    <row r="32" spans="1:21" ht="21" customHeight="1">
      <c r="A32" s="293" t="s">
        <v>115</v>
      </c>
      <c r="B32" s="294"/>
      <c r="C32" s="367"/>
      <c r="D32" s="47"/>
      <c r="E32" s="48"/>
      <c r="F32" s="48"/>
      <c r="G32" s="48"/>
      <c r="H32" s="48"/>
      <c r="I32" s="48"/>
      <c r="J32" s="48"/>
      <c r="K32" s="48"/>
      <c r="L32" s="48"/>
      <c r="M32" s="48"/>
      <c r="N32" s="289">
        <v>240</v>
      </c>
      <c r="O32" s="289"/>
      <c r="P32" s="288" t="s">
        <v>111</v>
      </c>
      <c r="Q32" s="288"/>
      <c r="R32" s="288"/>
      <c r="S32" s="148"/>
      <c r="T32" s="105"/>
      <c r="U32" s="42"/>
    </row>
    <row r="33" spans="1:21" ht="21" customHeight="1">
      <c r="A33" s="293" t="s">
        <v>116</v>
      </c>
      <c r="B33" s="294"/>
      <c r="C33" s="367"/>
      <c r="D33" s="290"/>
      <c r="E33" s="291"/>
      <c r="F33" s="291"/>
      <c r="G33" s="291"/>
      <c r="H33" s="291"/>
      <c r="I33" s="291"/>
      <c r="J33" s="291"/>
      <c r="K33" s="291"/>
      <c r="L33" s="291"/>
      <c r="M33" s="93"/>
      <c r="N33" s="292">
        <f>N29+N30+N31+N32</f>
        <v>32440</v>
      </c>
      <c r="O33" s="292"/>
      <c r="P33" s="393" t="s">
        <v>111</v>
      </c>
      <c r="Q33" s="393"/>
      <c r="R33" s="393"/>
      <c r="S33" s="141"/>
      <c r="T33" s="105"/>
      <c r="U33" s="42"/>
    </row>
    <row r="34" spans="1:21" ht="21" customHeight="1">
      <c r="A34" s="293" t="s">
        <v>165</v>
      </c>
      <c r="B34" s="294"/>
      <c r="C34" s="367"/>
      <c r="D34" s="368" t="s">
        <v>247</v>
      </c>
      <c r="E34" s="369"/>
      <c r="F34" s="369"/>
      <c r="G34" s="154" t="str">
        <f>IF('[1]（例）データシート'!AW3=0,"使用しない",'[1]（例）データシート'!AW3&amp;"台")</f>
        <v>使用しない</v>
      </c>
      <c r="H34" s="152"/>
      <c r="I34" s="152"/>
      <c r="J34" s="152"/>
      <c r="K34" s="294" t="s">
        <v>167</v>
      </c>
      <c r="L34" s="294"/>
      <c r="M34" s="152" t="str">
        <f>IF('[1]（例）データシート'!AX3=0,"特記なし",'[1]（例）データシート'!AX3&amp;"台")</f>
        <v>自家用車　１台</v>
      </c>
      <c r="N34" s="152"/>
      <c r="O34" s="152"/>
      <c r="P34" s="152"/>
      <c r="Q34" s="152"/>
      <c r="R34" s="152"/>
      <c r="S34" s="153"/>
      <c r="T34" s="99"/>
      <c r="U34" s="26"/>
    </row>
    <row r="35" spans="1:21" ht="23.25" customHeight="1">
      <c r="A35" s="293" t="s">
        <v>168</v>
      </c>
      <c r="B35" s="294"/>
      <c r="C35" s="367"/>
      <c r="D35" s="370" t="s">
        <v>248</v>
      </c>
      <c r="E35" s="371"/>
      <c r="F35" s="173"/>
      <c r="G35" s="152" t="str">
        <f>IF('[1]（例）データシート'!AY3=0,"使用しない",'[1]（例）データシート'!AY3&amp;"台")</f>
        <v>４ｔ　１台</v>
      </c>
      <c r="H35" s="152"/>
      <c r="I35" s="152"/>
      <c r="J35" s="152"/>
      <c r="K35" s="294" t="s">
        <v>167</v>
      </c>
      <c r="L35" s="294"/>
      <c r="M35" s="152" t="str">
        <f>IF('[1]（例）データシート'!AZ3=0,"特記なし",'[1]（例）データシート'!AZ3&amp;"台")</f>
        <v>特記なし</v>
      </c>
      <c r="N35" s="152"/>
      <c r="O35" s="152"/>
      <c r="P35" s="152"/>
      <c r="Q35" s="152"/>
      <c r="R35" s="152"/>
      <c r="S35" s="153"/>
      <c r="T35" s="99"/>
      <c r="U35" s="26"/>
    </row>
    <row r="36" spans="1:21" ht="2.25" customHeight="1">
      <c r="A36" s="150"/>
      <c r="B36" s="151"/>
      <c r="C36" s="151"/>
      <c r="D36" s="151"/>
      <c r="E36" s="151"/>
      <c r="F36" s="151"/>
      <c r="G36" s="151"/>
      <c r="H36" s="151"/>
      <c r="I36" s="151"/>
      <c r="J36" s="151"/>
      <c r="K36" s="151"/>
      <c r="L36" s="151"/>
      <c r="M36" s="151"/>
      <c r="N36" s="151"/>
      <c r="O36" s="151"/>
      <c r="P36" s="151"/>
      <c r="Q36" s="151"/>
      <c r="R36" s="151"/>
      <c r="S36" s="67"/>
      <c r="T36" s="99"/>
      <c r="U36" s="26"/>
    </row>
    <row r="37" spans="1:21" ht="15" customHeight="1">
      <c r="A37" s="390" t="s">
        <v>117</v>
      </c>
      <c r="B37" s="298" t="s">
        <v>20</v>
      </c>
      <c r="C37" s="49" t="s">
        <v>118</v>
      </c>
      <c r="D37" s="392" t="str">
        <f>'[1]（例）データシート'!AU3</f>
        <v>310-0054</v>
      </c>
      <c r="E37" s="392"/>
      <c r="F37" s="392"/>
      <c r="G37" s="50"/>
      <c r="H37" s="50"/>
      <c r="I37" s="50"/>
      <c r="J37" s="50"/>
      <c r="K37" s="51"/>
      <c r="L37" s="328" t="s">
        <v>56</v>
      </c>
      <c r="M37" s="364"/>
      <c r="N37" s="372" t="str">
        <f>'[1]（例）データシート'!$AS$3</f>
        <v>吹連　太郎</v>
      </c>
      <c r="O37" s="373"/>
      <c r="P37" s="373"/>
      <c r="Q37" s="373"/>
      <c r="R37" s="373"/>
      <c r="S37" s="142"/>
      <c r="T37" s="106"/>
      <c r="U37" s="52"/>
    </row>
    <row r="38" spans="1:21" ht="15" customHeight="1">
      <c r="A38" s="391"/>
      <c r="B38" s="299"/>
      <c r="C38" s="376" t="str">
        <f>'[1]（例）データシート'!AV3</f>
        <v>水戸市愛宕町４－１</v>
      </c>
      <c r="D38" s="377"/>
      <c r="E38" s="377"/>
      <c r="F38" s="377"/>
      <c r="G38" s="377"/>
      <c r="H38" s="377"/>
      <c r="I38" s="377"/>
      <c r="J38" s="377"/>
      <c r="K38" s="378"/>
      <c r="L38" s="330"/>
      <c r="M38" s="305"/>
      <c r="N38" s="374"/>
      <c r="O38" s="375"/>
      <c r="P38" s="375"/>
      <c r="Q38" s="375"/>
      <c r="R38" s="375"/>
      <c r="S38" s="143"/>
      <c r="T38" s="106"/>
      <c r="U38" s="52"/>
    </row>
    <row r="39" spans="1:21" ht="30" customHeight="1">
      <c r="A39" s="53" t="s">
        <v>119</v>
      </c>
      <c r="B39" s="300"/>
      <c r="C39" s="379"/>
      <c r="D39" s="380"/>
      <c r="E39" s="380"/>
      <c r="F39" s="380"/>
      <c r="G39" s="380"/>
      <c r="H39" s="380"/>
      <c r="I39" s="380"/>
      <c r="J39" s="380"/>
      <c r="K39" s="381"/>
      <c r="L39" s="308" t="s">
        <v>120</v>
      </c>
      <c r="M39" s="367"/>
      <c r="N39" s="382" t="str">
        <f>'[1]（例）データシート'!$AT$3</f>
        <v>090-1234-5678</v>
      </c>
      <c r="O39" s="383"/>
      <c r="P39" s="383"/>
      <c r="Q39" s="383"/>
      <c r="R39" s="383"/>
      <c r="S39" s="144"/>
      <c r="T39" s="106"/>
      <c r="U39" s="52"/>
    </row>
    <row r="40" spans="1:21" ht="2.25" customHeight="1">
      <c r="A40" s="293"/>
      <c r="B40" s="294"/>
      <c r="C40" s="294"/>
      <c r="D40" s="294"/>
      <c r="E40" s="294"/>
      <c r="F40" s="294"/>
      <c r="G40" s="294"/>
      <c r="H40" s="294"/>
      <c r="I40" s="294"/>
      <c r="J40" s="294"/>
      <c r="K40" s="294"/>
      <c r="L40" s="294"/>
      <c r="M40" s="294"/>
      <c r="N40" s="294"/>
      <c r="O40" s="294"/>
      <c r="P40" s="294"/>
      <c r="Q40" s="294"/>
      <c r="R40" s="294"/>
      <c r="S40" s="67"/>
      <c r="T40" s="99"/>
      <c r="U40" s="26"/>
    </row>
    <row r="41" spans="1:22" ht="18.75" customHeight="1">
      <c r="A41" s="54" t="s">
        <v>121</v>
      </c>
      <c r="B41" s="55"/>
      <c r="C41" s="55"/>
      <c r="D41" s="55"/>
      <c r="E41" s="97"/>
      <c r="F41" s="56"/>
      <c r="G41" s="56"/>
      <c r="H41" s="57"/>
      <c r="I41" s="57"/>
      <c r="J41" s="56"/>
      <c r="K41" s="56"/>
      <c r="L41" s="57" t="s">
        <v>249</v>
      </c>
      <c r="M41" s="57"/>
      <c r="N41" s="58">
        <v>10</v>
      </c>
      <c r="O41" s="59" t="s">
        <v>122</v>
      </c>
      <c r="P41" s="60">
        <v>1</v>
      </c>
      <c r="Q41" s="61" t="s">
        <v>123</v>
      </c>
      <c r="R41" s="110"/>
      <c r="S41" s="145"/>
      <c r="T41" s="107"/>
      <c r="U41" s="62"/>
      <c r="V41" s="63" t="s">
        <v>124</v>
      </c>
    </row>
    <row r="42" spans="1:21" ht="12">
      <c r="A42" s="64"/>
      <c r="B42" s="65"/>
      <c r="C42" s="65"/>
      <c r="D42" s="65"/>
      <c r="E42" s="65"/>
      <c r="F42" s="65"/>
      <c r="G42" s="65"/>
      <c r="H42" s="65"/>
      <c r="I42" s="65"/>
      <c r="J42" s="65"/>
      <c r="K42" s="65"/>
      <c r="L42" s="65"/>
      <c r="M42" s="65"/>
      <c r="N42" s="66"/>
      <c r="O42" s="66"/>
      <c r="P42" s="66"/>
      <c r="Q42" s="66"/>
      <c r="R42" s="99"/>
      <c r="S42" s="67"/>
      <c r="T42" s="99"/>
      <c r="U42" s="26"/>
    </row>
    <row r="43" spans="1:21" ht="18" customHeight="1">
      <c r="A43" s="68" t="s">
        <v>125</v>
      </c>
      <c r="B43" s="65"/>
      <c r="C43" s="65"/>
      <c r="D43" s="65"/>
      <c r="E43" s="65"/>
      <c r="F43" s="65"/>
      <c r="G43" s="65"/>
      <c r="H43" s="65"/>
      <c r="I43" s="65"/>
      <c r="J43" s="65"/>
      <c r="K43" s="65"/>
      <c r="L43" s="65"/>
      <c r="M43" s="65"/>
      <c r="N43" s="66"/>
      <c r="O43" s="66"/>
      <c r="P43" s="66"/>
      <c r="Q43" s="66"/>
      <c r="R43" s="99"/>
      <c r="S43" s="67"/>
      <c r="T43" s="99"/>
      <c r="U43" s="26"/>
    </row>
    <row r="44" spans="1:21" ht="18" customHeight="1">
      <c r="A44" s="69"/>
      <c r="B44" s="65"/>
      <c r="C44" s="65"/>
      <c r="D44" s="65"/>
      <c r="E44" s="65"/>
      <c r="F44" s="65"/>
      <c r="G44" s="65"/>
      <c r="H44" s="65"/>
      <c r="I44" s="65"/>
      <c r="J44" s="65"/>
      <c r="K44" s="65"/>
      <c r="L44" s="65"/>
      <c r="M44" s="65"/>
      <c r="N44" s="66"/>
      <c r="O44" s="66"/>
      <c r="P44" s="66"/>
      <c r="Q44" s="66"/>
      <c r="R44" s="99"/>
      <c r="S44" s="67"/>
      <c r="T44" s="99"/>
      <c r="U44" s="26"/>
    </row>
    <row r="45" spans="1:22" ht="18" customHeight="1">
      <c r="A45" s="64"/>
      <c r="B45" s="65"/>
      <c r="C45" s="65"/>
      <c r="D45" s="65"/>
      <c r="E45" s="65"/>
      <c r="F45" s="65"/>
      <c r="G45" s="65"/>
      <c r="H45" s="65"/>
      <c r="I45" s="65"/>
      <c r="J45" s="384" t="s">
        <v>250</v>
      </c>
      <c r="K45" s="384"/>
      <c r="L45" s="384"/>
      <c r="M45" s="384"/>
      <c r="N45" s="384"/>
      <c r="O45" s="384"/>
      <c r="P45" s="66"/>
      <c r="Q45" s="66"/>
      <c r="R45" s="99"/>
      <c r="S45" s="67"/>
      <c r="T45" s="99"/>
      <c r="U45" s="26"/>
      <c r="V45" s="63" t="s">
        <v>126</v>
      </c>
    </row>
    <row r="46" spans="1:25" ht="18.75" customHeight="1">
      <c r="A46" s="69"/>
      <c r="B46" s="70"/>
      <c r="C46" s="70"/>
      <c r="D46" s="385" t="s">
        <v>127</v>
      </c>
      <c r="E46" s="385"/>
      <c r="F46" s="385"/>
      <c r="G46" s="385"/>
      <c r="H46" s="385"/>
      <c r="I46" s="92"/>
      <c r="J46" s="386" t="s">
        <v>251</v>
      </c>
      <c r="K46" s="386"/>
      <c r="L46" s="386"/>
      <c r="M46" s="386"/>
      <c r="N46" s="386"/>
      <c r="O46" s="386"/>
      <c r="P46" s="387"/>
      <c r="Q46" s="71" t="s">
        <v>128</v>
      </c>
      <c r="R46" s="111"/>
      <c r="S46" s="67"/>
      <c r="T46" s="99"/>
      <c r="U46" s="72"/>
      <c r="V46" s="388" t="s">
        <v>129</v>
      </c>
      <c r="W46" s="389"/>
      <c r="X46" s="389"/>
      <c r="Y46" s="389"/>
    </row>
    <row r="47" spans="1:21" ht="3.75" customHeight="1">
      <c r="A47" s="73"/>
      <c r="B47" s="20"/>
      <c r="C47" s="20"/>
      <c r="D47" s="74"/>
      <c r="E47" s="74"/>
      <c r="F47" s="74"/>
      <c r="G47" s="74"/>
      <c r="H47" s="74"/>
      <c r="I47" s="74"/>
      <c r="J47" s="74"/>
      <c r="K47" s="74"/>
      <c r="L47" s="74"/>
      <c r="M47" s="74"/>
      <c r="N47" s="74"/>
      <c r="O47" s="74"/>
      <c r="P47" s="74"/>
      <c r="Q47" s="74"/>
      <c r="R47" s="99"/>
      <c r="S47" s="67"/>
      <c r="T47" s="99"/>
      <c r="U47" s="26"/>
    </row>
    <row r="48" spans="1:21" ht="12.75" customHeight="1" thickBot="1">
      <c r="A48" s="75"/>
      <c r="B48" s="76"/>
      <c r="C48" s="76"/>
      <c r="D48" s="76"/>
      <c r="E48" s="76"/>
      <c r="F48" s="76"/>
      <c r="G48" s="76"/>
      <c r="H48" s="76"/>
      <c r="I48" s="76"/>
      <c r="J48" s="76"/>
      <c r="K48" s="76"/>
      <c r="L48" s="76"/>
      <c r="M48" s="76"/>
      <c r="N48" s="76"/>
      <c r="O48" s="76"/>
      <c r="P48" s="76"/>
      <c r="Q48" s="76"/>
      <c r="R48" s="76"/>
      <c r="S48" s="77"/>
      <c r="T48" s="108"/>
      <c r="U48" s="17"/>
    </row>
  </sheetData>
  <sheetProtection password="EEAB" sheet="1" selectLockedCells="1"/>
  <mergeCells count="144">
    <mergeCell ref="C23:I23"/>
    <mergeCell ref="K23:M23"/>
    <mergeCell ref="J31:K31"/>
    <mergeCell ref="F29:G29"/>
    <mergeCell ref="O23:S23"/>
    <mergeCell ref="C24:I24"/>
    <mergeCell ref="K24:M24"/>
    <mergeCell ref="N23:N25"/>
    <mergeCell ref="P31:R31"/>
    <mergeCell ref="N31:O31"/>
    <mergeCell ref="N18:O18"/>
    <mergeCell ref="N19:O19"/>
    <mergeCell ref="P19:R19"/>
    <mergeCell ref="F18:G18"/>
    <mergeCell ref="F19:G19"/>
    <mergeCell ref="K16:M16"/>
    <mergeCell ref="J15:J17"/>
    <mergeCell ref="N10:O10"/>
    <mergeCell ref="O16:S16"/>
    <mergeCell ref="C17:I17"/>
    <mergeCell ref="K17:M17"/>
    <mergeCell ref="O17:S17"/>
    <mergeCell ref="O8:S8"/>
    <mergeCell ref="O9:S9"/>
    <mergeCell ref="L13:M13"/>
    <mergeCell ref="N13:S13"/>
    <mergeCell ref="P11:R11"/>
    <mergeCell ref="N11:O11"/>
    <mergeCell ref="C3:D3"/>
    <mergeCell ref="N5:S5"/>
    <mergeCell ref="C7:I7"/>
    <mergeCell ref="C9:I9"/>
    <mergeCell ref="C8:I8"/>
    <mergeCell ref="E3:G3"/>
    <mergeCell ref="K8:M8"/>
    <mergeCell ref="K7:M7"/>
    <mergeCell ref="C5:G5"/>
    <mergeCell ref="N7:N9"/>
    <mergeCell ref="D46:H46"/>
    <mergeCell ref="J23:J25"/>
    <mergeCell ref="O24:S24"/>
    <mergeCell ref="C25:I25"/>
    <mergeCell ref="N26:O26"/>
    <mergeCell ref="K25:M25"/>
    <mergeCell ref="O25:S25"/>
    <mergeCell ref="P10:R10"/>
    <mergeCell ref="N33:O33"/>
    <mergeCell ref="V46:Y46"/>
    <mergeCell ref="J45:O45"/>
    <mergeCell ref="J46:P46"/>
    <mergeCell ref="A40:R40"/>
    <mergeCell ref="B37:B39"/>
    <mergeCell ref="D37:F37"/>
    <mergeCell ref="N39:R39"/>
    <mergeCell ref="C38:K39"/>
    <mergeCell ref="L37:M38"/>
    <mergeCell ref="L39:M39"/>
    <mergeCell ref="L21:M21"/>
    <mergeCell ref="N21:S21"/>
    <mergeCell ref="H22:I22"/>
    <mergeCell ref="L22:M22"/>
    <mergeCell ref="C22:F22"/>
    <mergeCell ref="J22:K22"/>
    <mergeCell ref="N22:S22"/>
    <mergeCell ref="A32:C32"/>
    <mergeCell ref="N14:S14"/>
    <mergeCell ref="C15:I15"/>
    <mergeCell ref="A12:R12"/>
    <mergeCell ref="N6:S6"/>
    <mergeCell ref="N15:N17"/>
    <mergeCell ref="K15:M15"/>
    <mergeCell ref="A10:B11"/>
    <mergeCell ref="A16:B16"/>
    <mergeCell ref="O7:S7"/>
    <mergeCell ref="K9:M9"/>
    <mergeCell ref="H5:K5"/>
    <mergeCell ref="A29:B29"/>
    <mergeCell ref="P18:R18"/>
    <mergeCell ref="A18:B19"/>
    <mergeCell ref="J7:J9"/>
    <mergeCell ref="A8:B8"/>
    <mergeCell ref="J11:K11"/>
    <mergeCell ref="C14:F14"/>
    <mergeCell ref="O15:S15"/>
    <mergeCell ref="A14:B14"/>
    <mergeCell ref="A31:C31"/>
    <mergeCell ref="N27:O27"/>
    <mergeCell ref="A26:B27"/>
    <mergeCell ref="F26:G26"/>
    <mergeCell ref="F27:G27"/>
    <mergeCell ref="A28:R28"/>
    <mergeCell ref="F30:G30"/>
    <mergeCell ref="F31:G31"/>
    <mergeCell ref="C21:G21"/>
    <mergeCell ref="A3:B3"/>
    <mergeCell ref="C6:F6"/>
    <mergeCell ref="A6:B6"/>
    <mergeCell ref="H3:K3"/>
    <mergeCell ref="J6:K6"/>
    <mergeCell ref="A4:R4"/>
    <mergeCell ref="L3:N3"/>
    <mergeCell ref="H6:I6"/>
    <mergeCell ref="L5:M5"/>
    <mergeCell ref="L6:M6"/>
    <mergeCell ref="F10:G10"/>
    <mergeCell ref="F11:G11"/>
    <mergeCell ref="J10:K10"/>
    <mergeCell ref="C16:I16"/>
    <mergeCell ref="A24:B24"/>
    <mergeCell ref="H13:K13"/>
    <mergeCell ref="J14:K14"/>
    <mergeCell ref="J18:K18"/>
    <mergeCell ref="J19:K19"/>
    <mergeCell ref="H21:K21"/>
    <mergeCell ref="C13:G13"/>
    <mergeCell ref="A22:B22"/>
    <mergeCell ref="A20:R20"/>
    <mergeCell ref="P29:R29"/>
    <mergeCell ref="P30:R30"/>
    <mergeCell ref="N29:O29"/>
    <mergeCell ref="N30:O30"/>
    <mergeCell ref="A30:B30"/>
    <mergeCell ref="H14:I14"/>
    <mergeCell ref="L14:M14"/>
    <mergeCell ref="A37:A38"/>
    <mergeCell ref="D33:L33"/>
    <mergeCell ref="N37:R38"/>
    <mergeCell ref="A34:C34"/>
    <mergeCell ref="A35:C35"/>
    <mergeCell ref="D34:F34"/>
    <mergeCell ref="K34:L34"/>
    <mergeCell ref="D35:E35"/>
    <mergeCell ref="K35:L35"/>
    <mergeCell ref="A33:C33"/>
    <mergeCell ref="B1:P1"/>
    <mergeCell ref="P33:R33"/>
    <mergeCell ref="P32:R32"/>
    <mergeCell ref="J29:K29"/>
    <mergeCell ref="J30:K30"/>
    <mergeCell ref="J26:K26"/>
    <mergeCell ref="J27:K27"/>
    <mergeCell ref="P26:R26"/>
    <mergeCell ref="P27:R27"/>
    <mergeCell ref="N32:O32"/>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63"/>
    <pageSetUpPr fitToPage="1"/>
  </sheetPr>
  <dimension ref="A1:AZ11"/>
  <sheetViews>
    <sheetView zoomScaleSheetLayoutView="100" zoomScalePageLayoutView="0" workbookViewId="0" topLeftCell="A1">
      <selection activeCell="E4" sqref="E4"/>
    </sheetView>
  </sheetViews>
  <sheetFormatPr defaultColWidth="9.00390625" defaultRowHeight="13.5"/>
  <cols>
    <col min="1" max="1" width="2.125" style="177" customWidth="1"/>
    <col min="2" max="2" width="9.375" style="177" customWidth="1"/>
    <col min="3" max="3" width="7.75390625" style="177" customWidth="1"/>
    <col min="4" max="4" width="31.25390625" style="177" customWidth="1"/>
    <col min="5" max="5" width="38.75390625" style="177" customWidth="1"/>
    <col min="6" max="6" width="16.125" style="177" customWidth="1"/>
    <col min="7" max="8" width="12.50390625" style="177" customWidth="1"/>
    <col min="9" max="10" width="10.00390625" style="177" customWidth="1"/>
    <col min="11" max="11" width="45.00390625" style="177" customWidth="1"/>
    <col min="12" max="12" width="60.00390625" style="177" customWidth="1"/>
    <col min="13" max="13" width="31.375" style="177" customWidth="1"/>
    <col min="14" max="15" width="25.00390625" style="177" customWidth="1"/>
    <col min="16" max="16" width="20.625" style="177" customWidth="1"/>
    <col min="17" max="18" width="22.50390625" style="177" customWidth="1"/>
    <col min="19" max="19" width="20.00390625" style="177" customWidth="1"/>
    <col min="20" max="20" width="5.875" style="177" customWidth="1"/>
    <col min="21" max="21" width="20.00390625" style="177" customWidth="1"/>
    <col min="22" max="23" width="6.25390625" style="177" customWidth="1"/>
    <col min="24" max="24" width="20.00390625" style="177" customWidth="1"/>
    <col min="25" max="26" width="6.25390625" style="177" customWidth="1"/>
    <col min="27" max="27" width="20.00390625" style="177" customWidth="1"/>
    <col min="28" max="29" width="6.25390625" style="177" customWidth="1"/>
    <col min="30" max="30" width="20.00390625" style="177" customWidth="1"/>
    <col min="31" max="32" width="6.25390625" style="177" customWidth="1"/>
    <col min="33" max="33" width="20.00390625" style="177" customWidth="1"/>
    <col min="34" max="35" width="6.25390625" style="177" customWidth="1"/>
    <col min="36" max="36" width="20.00390625" style="177" customWidth="1"/>
    <col min="37" max="38" width="6.25390625" style="177" customWidth="1"/>
    <col min="39" max="39" width="20.00390625" style="177" customWidth="1"/>
    <col min="40" max="41" width="6.25390625" style="177" customWidth="1"/>
    <col min="42" max="42" width="20.00390625" style="177" customWidth="1"/>
    <col min="43" max="43" width="6.25390625" style="177" customWidth="1"/>
    <col min="44" max="44" width="9.00390625" style="177" customWidth="1"/>
    <col min="45" max="46" width="16.25390625" style="177" customWidth="1"/>
    <col min="47" max="47" width="12.625" style="177" customWidth="1"/>
    <col min="48" max="48" width="25.00390625" style="177" customWidth="1"/>
    <col min="50" max="50" width="14.875" style="0" customWidth="1"/>
    <col min="51" max="51" width="13.625" style="0" customWidth="1"/>
    <col min="52" max="52" width="16.50390625" style="0" customWidth="1"/>
  </cols>
  <sheetData>
    <row r="1" spans="1:48" ht="21.75" customHeight="1" thickBot="1">
      <c r="A1" s="78" t="str">
        <f>VLOOKUP('[1]（例）記入シート'!E13,'[1]（例）記入シート'!$P$2:$Q$6,2,FALSE)</f>
        <v>平成24年度　第47回茨城県アンサンブルコンテスト中央地区大会</v>
      </c>
      <c r="B1" s="179"/>
      <c r="C1" s="179"/>
      <c r="D1" s="179"/>
      <c r="E1" s="179"/>
      <c r="F1" s="179"/>
      <c r="G1" s="78" t="s">
        <v>130</v>
      </c>
      <c r="H1" s="179"/>
      <c r="I1" s="80" t="s">
        <v>255</v>
      </c>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row>
    <row r="2" spans="1:52" ht="41.25" customHeight="1" thickBot="1">
      <c r="A2" s="179"/>
      <c r="B2" s="180" t="s">
        <v>101</v>
      </c>
      <c r="C2" s="146" t="s">
        <v>189</v>
      </c>
      <c r="D2" s="180" t="s">
        <v>131</v>
      </c>
      <c r="E2" s="181" t="s">
        <v>132</v>
      </c>
      <c r="F2" s="182" t="s">
        <v>133</v>
      </c>
      <c r="G2" s="183" t="s">
        <v>134</v>
      </c>
      <c r="H2" s="184" t="s">
        <v>135</v>
      </c>
      <c r="I2" s="185" t="s">
        <v>98</v>
      </c>
      <c r="J2" s="116" t="s">
        <v>190</v>
      </c>
      <c r="K2" s="184" t="s">
        <v>136</v>
      </c>
      <c r="L2" s="184" t="s">
        <v>137</v>
      </c>
      <c r="M2" s="184" t="s">
        <v>138</v>
      </c>
      <c r="N2" s="184" t="s">
        <v>139</v>
      </c>
      <c r="O2" s="184" t="s">
        <v>140</v>
      </c>
      <c r="P2" s="184" t="s">
        <v>141</v>
      </c>
      <c r="Q2" s="184" t="s">
        <v>142</v>
      </c>
      <c r="R2" s="184" t="s">
        <v>143</v>
      </c>
      <c r="S2" s="185" t="s">
        <v>144</v>
      </c>
      <c r="T2" s="114" t="s">
        <v>252</v>
      </c>
      <c r="U2" s="185" t="s">
        <v>55</v>
      </c>
      <c r="V2" s="115" t="s">
        <v>158</v>
      </c>
      <c r="W2" s="114" t="s">
        <v>252</v>
      </c>
      <c r="X2" s="185" t="s">
        <v>91</v>
      </c>
      <c r="Y2" s="115" t="s">
        <v>158</v>
      </c>
      <c r="Z2" s="114" t="s">
        <v>252</v>
      </c>
      <c r="AA2" s="185" t="s">
        <v>92</v>
      </c>
      <c r="AB2" s="115" t="s">
        <v>158</v>
      </c>
      <c r="AC2" s="114" t="s">
        <v>252</v>
      </c>
      <c r="AD2" s="184" t="s">
        <v>93</v>
      </c>
      <c r="AE2" s="115" t="s">
        <v>158</v>
      </c>
      <c r="AF2" s="114" t="s">
        <v>252</v>
      </c>
      <c r="AG2" s="184" t="s">
        <v>94</v>
      </c>
      <c r="AH2" s="115" t="s">
        <v>158</v>
      </c>
      <c r="AI2" s="114" t="s">
        <v>252</v>
      </c>
      <c r="AJ2" s="184" t="s">
        <v>95</v>
      </c>
      <c r="AK2" s="115" t="s">
        <v>158</v>
      </c>
      <c r="AL2" s="114" t="s">
        <v>252</v>
      </c>
      <c r="AM2" s="184" t="s">
        <v>96</v>
      </c>
      <c r="AN2" s="115" t="s">
        <v>158</v>
      </c>
      <c r="AO2" s="114" t="s">
        <v>252</v>
      </c>
      <c r="AP2" s="185" t="s">
        <v>97</v>
      </c>
      <c r="AQ2" s="113" t="s">
        <v>158</v>
      </c>
      <c r="AR2" s="186" t="s">
        <v>14</v>
      </c>
      <c r="AS2" s="184" t="s">
        <v>145</v>
      </c>
      <c r="AT2" s="184" t="s">
        <v>146</v>
      </c>
      <c r="AU2" s="187" t="s">
        <v>18</v>
      </c>
      <c r="AV2" s="188" t="s">
        <v>147</v>
      </c>
      <c r="AW2" s="161" t="s">
        <v>253</v>
      </c>
      <c r="AX2" s="162" t="s">
        <v>167</v>
      </c>
      <c r="AY2" s="162" t="s">
        <v>254</v>
      </c>
      <c r="AZ2" s="163" t="s">
        <v>167</v>
      </c>
    </row>
    <row r="3" spans="1:52" ht="37.5" customHeight="1" thickBot="1">
      <c r="A3" s="189"/>
      <c r="B3" s="190" t="str">
        <f>'[1]（例）記入シート'!$E$12</f>
        <v>中学校</v>
      </c>
      <c r="C3" s="191" t="str">
        <f>'[1]（例）記入シート'!E13</f>
        <v>中央</v>
      </c>
      <c r="D3" s="192" t="str">
        <f>'[1]（例）記入シート'!$E$14</f>
        <v>水戸市立安紺中学校</v>
      </c>
      <c r="E3" s="193" t="str">
        <f>'[1]（例）記入シート'!$E$15</f>
        <v>みとしりつあんこんちゅうがっこう</v>
      </c>
      <c r="F3" s="194" t="s">
        <v>148</v>
      </c>
      <c r="G3" s="195" t="str">
        <f>'[1]（例）記入シート'!E30</f>
        <v>フルート</v>
      </c>
      <c r="H3" s="196" t="str">
        <f>'[1]（例）記入シート'!E31</f>
        <v>三重奏</v>
      </c>
      <c r="I3" s="197">
        <f>'[1]（例）記入シート'!E57</f>
        <v>0.14583333333333337</v>
      </c>
      <c r="J3" s="196" t="str">
        <f>'[1]（例）記入シート'!E58</f>
        <v>なし</v>
      </c>
      <c r="K3" s="198" t="str">
        <f>'[1]（例）記入シート'!E32</f>
        <v>小組曲第２番より　Ⅰ．春の歌</v>
      </c>
      <c r="L3" s="198" t="str">
        <f>'[1]（例）記入シート'!E33</f>
        <v>しょうくみきょくだいにばんより　いち　はるのうた</v>
      </c>
      <c r="M3" s="199" t="str">
        <f>'[1]（例）記入シート'!E34</f>
        <v>Miniature Suite No.2</v>
      </c>
      <c r="N3" s="198" t="str">
        <f>'[1]（例）記入シート'!E35</f>
        <v>アルビージ</v>
      </c>
      <c r="O3" s="198" t="str">
        <f>'[1]（例）記入シート'!E36</f>
        <v>あるびーじ</v>
      </c>
      <c r="P3" s="199" t="str">
        <f>'[1]（例）記入シート'!E37</f>
        <v>Abelard Albisi</v>
      </c>
      <c r="Q3" s="198" t="str">
        <f>'[1]（例）記入シート'!E38</f>
        <v>なし</v>
      </c>
      <c r="R3" s="198" t="str">
        <f>'[1]（例）記入シート'!E39</f>
        <v>なし</v>
      </c>
      <c r="S3" s="200" t="str">
        <f>'[1]（例）記入シート'!E40</f>
        <v>なし</v>
      </c>
      <c r="T3" s="201" t="str">
        <f>'[1]（例）記入シート'!E42</f>
        <v>Fl</v>
      </c>
      <c r="U3" s="202" t="str">
        <f>'[1]（例）記入シート'!E41</f>
        <v>吹連　次郎</v>
      </c>
      <c r="V3" s="203" t="str">
        <f>'[1]（例）記入シート'!F41</f>
        <v>○</v>
      </c>
      <c r="W3" s="201" t="str">
        <f>'[1]（例）記入シート'!E44</f>
        <v>Fl</v>
      </c>
      <c r="X3" s="202" t="str">
        <f>'[1]（例）記入シート'!E43</f>
        <v>吹連　三郎</v>
      </c>
      <c r="Y3" s="203" t="str">
        <f>'[1]（例）記入シート'!F43</f>
        <v>×</v>
      </c>
      <c r="Z3" s="204" t="str">
        <f>'[1]（例）記入シート'!E46</f>
        <v>Fl</v>
      </c>
      <c r="AA3" s="202" t="str">
        <f>'[1]（例）記入シート'!E45</f>
        <v>吹連　四郎</v>
      </c>
      <c r="AB3" s="203" t="str">
        <f>'[1]（例）記入シート'!F45</f>
        <v>○</v>
      </c>
      <c r="AC3" s="190">
        <f>IF('[1]（例）記入シート'!E48="","",'[1]（例）記入シート'!E48)</f>
      </c>
      <c r="AD3" s="196">
        <f>IF('[1]（例）記入シート'!E47="","",'[1]（例）記入シート'!E47)</f>
      </c>
      <c r="AE3" s="203">
        <f>IF('[1]（例）記入シート'!F47=0,"",'[1]（例）記入シート'!F47)</f>
      </c>
      <c r="AF3" s="190">
        <f>IF('[1]（例）記入シート'!E50="","",'[1]（例）記入シート'!E50)</f>
      </c>
      <c r="AG3" s="196">
        <f>IF('[1]（例）記入シート'!E49="","",'[1]（例）記入シート'!E49)</f>
      </c>
      <c r="AH3" s="203">
        <f>IF('[1]（例）記入シート'!F49=0,"",'[1]（例）記入シート'!F49)</f>
      </c>
      <c r="AI3" s="190">
        <f>IF('[1]（例）記入シート'!E52="","",'[1]（例）記入シート'!E52)</f>
      </c>
      <c r="AJ3" s="196">
        <f>IF('[1]（例）記入シート'!E51="","",'[1]（例）記入シート'!E51)</f>
      </c>
      <c r="AK3" s="203">
        <f>IF('[1]（例）記入シート'!F51=0,"",'[1]（例）記入シート'!F51)</f>
      </c>
      <c r="AL3" s="190">
        <f>IF('[1]（例）記入シート'!E54="","",'[1]（例）記入シート'!E54)</f>
      </c>
      <c r="AM3" s="196">
        <f>IF('[1]（例）記入シート'!E53="","",'[1]（例）記入シート'!E53)</f>
      </c>
      <c r="AN3" s="203">
        <f>IF('[1]（例）記入シート'!F53=0,"",'[1]（例）記入シート'!F53)</f>
      </c>
      <c r="AO3" s="205">
        <f>IF('[1]（例）記入シート'!E56="","",'[1]（例）記入シート'!E56)</f>
      </c>
      <c r="AP3" s="202">
        <f>IF('[1]（例）記入シート'!E55="","",'[1]（例）記入シート'!E55)</f>
      </c>
      <c r="AQ3" s="206">
        <f>IF('[1]（例）記入シート'!F55=0,"",'[1]（例）記入シート'!F55)</f>
      </c>
      <c r="AR3" s="207">
        <f>'[1]（例）記入シート'!E17</f>
        <v>15</v>
      </c>
      <c r="AS3" s="208" t="str">
        <f>'[1]（例）記入シート'!E18</f>
        <v>吹連　太郎</v>
      </c>
      <c r="AT3" s="208" t="str">
        <f>'[1]（例）記入シート'!E21</f>
        <v>090-1234-5678</v>
      </c>
      <c r="AU3" s="209" t="str">
        <f>'[1]（例）記入シート'!E19</f>
        <v>310-0054</v>
      </c>
      <c r="AV3" s="210" t="str">
        <f>'[1]（例）記入シート'!E20</f>
        <v>水戸市愛宕町４－１</v>
      </c>
      <c r="AW3" s="168">
        <f>'[1]（例）記入シート'!E22</f>
        <v>0</v>
      </c>
      <c r="AX3" s="169" t="str">
        <f>'[1]（例）記入シート'!E23</f>
        <v>自家用車　１</v>
      </c>
      <c r="AY3" s="169" t="str">
        <f>'[1]（例）記入シート'!E24</f>
        <v>４ｔ　１</v>
      </c>
      <c r="AZ3" s="170">
        <f>'[1]（例）記入シート'!E25</f>
        <v>0</v>
      </c>
    </row>
    <row r="4" spans="1:48" ht="37.5" customHeight="1" thickBot="1">
      <c r="A4" s="179"/>
      <c r="B4" s="190" t="str">
        <f>IF(G4="","",'[1]（例）記入シート'!$E$12)</f>
        <v>中学校</v>
      </c>
      <c r="C4" s="191" t="str">
        <f>'[1]（例）記入シート'!E13</f>
        <v>中央</v>
      </c>
      <c r="D4" s="192" t="str">
        <f>IF(G4="","",'[1]（例）記入シート'!$E$14)</f>
        <v>水戸市立安紺中学校</v>
      </c>
      <c r="E4" s="193" t="str">
        <f>IF(G4="","",'[1]（例）記入シート'!$E$15)</f>
        <v>みとしりつあんこんちゅうがっこう</v>
      </c>
      <c r="F4" s="211" t="str">
        <f>IF(G4="","","Ｂグループ")</f>
        <v>Ｂグループ</v>
      </c>
      <c r="G4" s="212" t="str">
        <f>IF('[1]（例）記入シート'!G30="","",'[1]（例）記入シート'!G30)</f>
        <v>金管</v>
      </c>
      <c r="H4" s="213" t="str">
        <f>IF('[1]（例）記入シート'!G31="","",'[1]（例）記入シート'!G31)</f>
        <v>五重奏</v>
      </c>
      <c r="I4" s="214">
        <f>IF('[1]（例）記入シート'!G57="","",'[1]（例）記入シート'!G57)</f>
        <v>0.1875</v>
      </c>
      <c r="J4" s="196" t="str">
        <f>IF('[1]（例）記入シート'!G58="","",'[1]（例）記入シート'!G58)</f>
        <v>あり</v>
      </c>
      <c r="K4" s="198" t="str">
        <f>IF('[1]（例）記入シート'!G32="","",'[1]（例）記入シート'!G32)</f>
        <v>金管五重奏曲第３番より　第１楽章</v>
      </c>
      <c r="L4" s="198" t="str">
        <f>IF('[1]（例）記入シート'!G33="","",'[1]（例）記入シート'!G33)</f>
        <v>きんかんごじゅうそうきょくだいさんばんより　だいいちがくしょう</v>
      </c>
      <c r="M4" s="199" t="str">
        <f>IF('[1]（例）記入シート'!G34="","",'[1]（例）記入シート'!G34)</f>
        <v>Quintet No.3 for Brass Quintet</v>
      </c>
      <c r="N4" s="198" t="str">
        <f>IF('[1]（例）記入シート'!G35="","",'[1]（例）記入シート'!G35)</f>
        <v>エヴァルド</v>
      </c>
      <c r="O4" s="198" t="str">
        <f>IF('[1]（例）記入シート'!G36="","",'[1]（例）記入シート'!G36)</f>
        <v>えばるど</v>
      </c>
      <c r="P4" s="199" t="str">
        <f>IF('[1]（例）記入シート'!G37="","",'[1]（例）記入シート'!G37)</f>
        <v>Victor Ewald</v>
      </c>
      <c r="Q4" s="198" t="str">
        <f>IF('[1]（例）記入シート'!G38="","",'[1]（例）記入シート'!G38)</f>
        <v>なし</v>
      </c>
      <c r="R4" s="198" t="str">
        <f>IF('[1]（例）記入シート'!G39="","",'[1]（例）記入シート'!G39)</f>
        <v>なし</v>
      </c>
      <c r="S4" s="200" t="str">
        <f>IF('[1]（例）記入シート'!G40="","",'[1]（例）記入シート'!G40)</f>
        <v>なし</v>
      </c>
      <c r="T4" s="201" t="str">
        <f>IF('[1]（例）記入シート'!G42=0,"",'[1]（例）記入シート'!G42)</f>
        <v>P.Tp</v>
      </c>
      <c r="U4" s="202" t="str">
        <f>IF('[1]（例）記入シート'!G41="","",'[1]（例）記入シート'!G41)</f>
        <v>連盟　太郎</v>
      </c>
      <c r="V4" s="203" t="str">
        <f>IF('[1]（例）記入シート'!H41=0,"",'[1]（例）記入シート'!H41)</f>
        <v>○</v>
      </c>
      <c r="W4" s="201" t="str">
        <f>IF('[1]（例）記入シート'!G44=0,"",'[1]（例）記入シート'!G44)</f>
        <v>Tp</v>
      </c>
      <c r="X4" s="202" t="str">
        <f>IF('[1]（例）記入シート'!G43="","",'[1]（例）記入シート'!G43)</f>
        <v>連盟　次郎</v>
      </c>
      <c r="Y4" s="203" t="str">
        <f>IF('[1]（例）記入シート'!H43=0,"",'[1]（例）記入シート'!H43)</f>
        <v>×</v>
      </c>
      <c r="Z4" s="204" t="str">
        <f>IF('[1]（例）記入シート'!G46=0,"",'[1]（例）記入シート'!G46)</f>
        <v>Hr</v>
      </c>
      <c r="AA4" s="202" t="str">
        <f>IF('[1]（例）記入シート'!G45="","",'[1]（例）記入シート'!G45)</f>
        <v>連盟　三郎</v>
      </c>
      <c r="AB4" s="203" t="str">
        <f>IF('[1]（例）記入シート'!H45=0,"",'[1]（例）記入シート'!H45)</f>
        <v>○</v>
      </c>
      <c r="AC4" s="190" t="str">
        <f>IF('[1]（例）記入シート'!G48="","",'[1]（例）記入シート'!G48)</f>
        <v>Tb</v>
      </c>
      <c r="AD4" s="196" t="str">
        <f>IF('[1]（例）記入シート'!G47="","",'[1]（例）記入シート'!G47)</f>
        <v>連盟　四郎</v>
      </c>
      <c r="AE4" s="203" t="str">
        <f>IF('[1]（例）記入シート'!H47=0,"",'[1]（例）記入シート'!H47)</f>
        <v>○</v>
      </c>
      <c r="AF4" s="190" t="str">
        <f>IF('[1]（例）記入シート'!G50="","",'[1]（例）記入シート'!G50)</f>
        <v>Tu</v>
      </c>
      <c r="AG4" s="196" t="str">
        <f>IF('[1]（例）記入シート'!G49="","",'[1]（例）記入シート'!G49)</f>
        <v>連盟　五郎</v>
      </c>
      <c r="AH4" s="203" t="str">
        <f>IF('[1]（例）記入シート'!H49=0,"",'[1]（例）記入シート'!H49)</f>
        <v>×</v>
      </c>
      <c r="AI4" s="190">
        <f>IF('[1]（例）記入シート'!G52="","",'[1]（例）記入シート'!G52)</f>
      </c>
      <c r="AJ4" s="196">
        <f>IF('[1]（例）記入シート'!G51="","",'[1]（例）記入シート'!G51)</f>
      </c>
      <c r="AK4" s="203">
        <f>IF('[1]（例）記入シート'!H51=0,"",'[1]（例）記入シート'!H51)</f>
      </c>
      <c r="AL4" s="190">
        <f>IF('[1]（例）記入シート'!G54="","",'[1]（例）記入シート'!G54)</f>
      </c>
      <c r="AM4" s="196">
        <f>IF('[1]（例）記入シート'!G53="","",'[1]（例）記入シート'!G53)</f>
      </c>
      <c r="AN4" s="203">
        <f>IF('[1]（例）記入シート'!H53=0,"",'[1]（例）記入シート'!H53)</f>
      </c>
      <c r="AO4" s="205">
        <f>IF('[1]（例）記入シート'!G56="","",'[1]（例）記入シート'!G56)</f>
      </c>
      <c r="AP4" s="202">
        <f>IF('[1]（例）記入シート'!G55="","",'[1]（例）記入シート'!G55)</f>
      </c>
      <c r="AQ4" s="206">
        <f>IF('[1]（例）記入シート'!H55=0,"",'[1]（例）記入シート'!H55)</f>
      </c>
      <c r="AR4" s="179"/>
      <c r="AS4" s="179"/>
      <c r="AT4" s="179"/>
      <c r="AU4" s="179"/>
      <c r="AV4" s="179"/>
    </row>
    <row r="5" spans="1:48" ht="37.5" customHeight="1" thickBot="1">
      <c r="A5" s="179"/>
      <c r="B5" s="190" t="str">
        <f>IF(G5="","",'[1]（例）記入シート'!$E$12)</f>
        <v>中学校</v>
      </c>
      <c r="C5" s="191" t="str">
        <f>'[1]（例）記入シート'!E13</f>
        <v>中央</v>
      </c>
      <c r="D5" s="192" t="str">
        <f>IF(G5="","",'[1]（例）記入シート'!$E$14)</f>
        <v>水戸市立安紺中学校</v>
      </c>
      <c r="E5" s="193" t="str">
        <f>IF(G5="","",'[1]（例）記入シート'!$E$15)</f>
        <v>みとしりつあんこんちゅうがっこう</v>
      </c>
      <c r="F5" s="206" t="str">
        <f>IF(G5="","","Ｃグループ")</f>
        <v>Ｃグループ</v>
      </c>
      <c r="G5" s="195" t="str">
        <f>IF('[1]（例）記入シート'!I30="","",'[1]（例）記入シート'!I30)</f>
        <v>管楽</v>
      </c>
      <c r="H5" s="196" t="str">
        <f>IF('[1]（例）記入シート'!I31="","",'[1]（例）記入シート'!I31)</f>
        <v>六重奏</v>
      </c>
      <c r="I5" s="197">
        <f>IF('[1]（例）記入シート'!I57="","",'[1]（例）記入シート'!I57)</f>
        <v>0.15972222222222227</v>
      </c>
      <c r="J5" s="196" t="str">
        <f>IF('[1]（例）記入シート'!I58="","",'[1]（例）記入シート'!I58)</f>
        <v>あり</v>
      </c>
      <c r="K5" s="198" t="str">
        <f>IF('[1]（例）記入シート'!I32="","",'[1]（例）記入シート'!I32)</f>
        <v>組曲「動物の謝肉祭」より　化石，水族館，終曲</v>
      </c>
      <c r="L5" s="198" t="str">
        <f>IF('[1]（例）記入シート'!I33="","",'[1]（例）記入シート'!I33)</f>
        <v>くみきょく「どうぶつのしゃにんくさい」より　かせき，すいぞくかん，しゅうきょく</v>
      </c>
      <c r="M5" s="199" t="str">
        <f>IF('[1]（例）記入シート'!I34="","",'[1]（例）記入シート'!I34)</f>
        <v>Le Carnaval Des Animaux</v>
      </c>
      <c r="N5" s="198" t="str">
        <f>IF('[1]（例）記入シート'!I35="","",'[1]（例）記入シート'!I35)</f>
        <v>サン＝サーンス</v>
      </c>
      <c r="O5" s="198" t="str">
        <f>IF('[1]（例）記入シート'!I36="","",'[1]（例）記入シート'!I36)</f>
        <v>さん＝さーんす</v>
      </c>
      <c r="P5" s="199" t="str">
        <f>IF('[1]（例）記入シート'!I37="","",'[1]（例）記入シート'!I37)</f>
        <v>Camille Saint-Saens</v>
      </c>
      <c r="Q5" s="198" t="str">
        <f>IF('[1]（例）記入シート'!I38="","",'[1]（例）記入シート'!I38)</f>
        <v>山田　太郎</v>
      </c>
      <c r="R5" s="198" t="str">
        <f>IF('[1]（例）記入シート'!I39="","",'[1]（例）記入シート'!I39)</f>
        <v>やまだ　たろう</v>
      </c>
      <c r="S5" s="200" t="str">
        <f>IF('[1]（例）記入シート'!I40="","",'[1]（例）記入シート'!I40)</f>
        <v>YAMADA　Taro</v>
      </c>
      <c r="T5" s="201" t="str">
        <f>IF('[1]（例）記入シート'!I42=0,"",'[1]（例）記入シート'!I42)</f>
        <v>Fl</v>
      </c>
      <c r="U5" s="202" t="str">
        <f>IF('[1]（例）記入シート'!I41="","",'[1]（例）記入シート'!I41)</f>
        <v>吹奏　太郎</v>
      </c>
      <c r="V5" s="203" t="str">
        <f>IF('[1]（例）記入シート'!J41=0,"",'[1]（例）記入シート'!J41)</f>
        <v>○</v>
      </c>
      <c r="W5" s="201" t="str">
        <f>IF('[1]（例）記入シート'!I44=0,"",'[1]（例）記入シート'!I44)</f>
        <v>Cl</v>
      </c>
      <c r="X5" s="202" t="str">
        <f>IF('[1]（例）記入シート'!I43="","",'[1]（例）記入シート'!I43)</f>
        <v>吹奏　次郎</v>
      </c>
      <c r="Y5" s="203" t="str">
        <f>IF('[1]（例）記入シート'!J43=0,"",'[1]（例）記入シート'!J43)</f>
        <v>○</v>
      </c>
      <c r="Z5" s="204" t="str">
        <f>IF('[1]（例）記入シート'!I46=0,"",'[1]（例）記入シート'!I46)</f>
        <v>Tp</v>
      </c>
      <c r="AA5" s="202" t="str">
        <f>IF('[1]（例）記入シート'!I45="","",'[1]（例）記入シート'!I45)</f>
        <v>吹奏　三郎</v>
      </c>
      <c r="AB5" s="203" t="str">
        <f>IF('[1]（例）記入シート'!J45=0,"",'[1]（例）記入シート'!J45)</f>
        <v>○</v>
      </c>
      <c r="AC5" s="190" t="str">
        <f>IF('[1]（例）記入シート'!I48="","",'[1]（例）記入シート'!I48)</f>
        <v>Tb</v>
      </c>
      <c r="AD5" s="196" t="str">
        <f>IF('[1]（例）記入シート'!I47="","",'[1]（例）記入シート'!I47)</f>
        <v>吹奏　四郎</v>
      </c>
      <c r="AE5" s="203" t="str">
        <f>IF('[1]（例）記入シート'!J47=0,"",'[1]（例）記入シート'!J47)</f>
        <v>○</v>
      </c>
      <c r="AF5" s="190" t="str">
        <f>IF('[1]（例）記入シート'!I50="","",'[1]（例）記入シート'!I50)</f>
        <v>SB</v>
      </c>
      <c r="AG5" s="196" t="str">
        <f>IF('[1]（例）記入シート'!I49="","",'[1]（例）記入シート'!I49)</f>
        <v>吹奏　五郎</v>
      </c>
      <c r="AH5" s="203" t="str">
        <f>IF('[1]（例）記入シート'!J49=0,"",'[1]（例）記入シート'!J49)</f>
        <v>○</v>
      </c>
      <c r="AI5" s="190" t="str">
        <f>IF('[1]（例）記入シート'!I52="","",'[1]（例）記入シート'!I52)</f>
        <v>Per</v>
      </c>
      <c r="AJ5" s="196" t="str">
        <f>IF('[1]（例）記入シート'!I51="","",'[1]（例）記入シート'!I51)</f>
        <v>吹奏　六郎</v>
      </c>
      <c r="AK5" s="203" t="str">
        <f>IF('[1]（例）記入シート'!J51=0,"",'[1]（例）記入シート'!J51)</f>
        <v>○</v>
      </c>
      <c r="AL5" s="190">
        <f>IF('[1]（例）記入シート'!I54="","",'[1]（例）記入シート'!I54)</f>
      </c>
      <c r="AM5" s="196">
        <f>IF('[1]（例）記入シート'!I53="","",'[1]（例）記入シート'!I53)</f>
      </c>
      <c r="AN5" s="203">
        <f>IF('[1]（例）記入シート'!J53=0,"",'[1]（例）記入シート'!J53)</f>
      </c>
      <c r="AO5" s="205">
        <f>IF('[1]（例）記入シート'!I56="","",'[1]（例）記入シート'!I56)</f>
      </c>
      <c r="AP5" s="202">
        <f>IF('[1]（例）記入シート'!I55="","",'[1]（例）記入シート'!I55)</f>
      </c>
      <c r="AQ5" s="211">
        <f>IF('[1]（例）記入シート'!J55=0,"",'[1]（例）記入シート'!J55)</f>
      </c>
      <c r="AR5" s="179"/>
      <c r="AS5" s="179"/>
      <c r="AT5" s="179"/>
      <c r="AU5" s="179"/>
      <c r="AV5" s="179"/>
    </row>
    <row r="6" spans="1:48" ht="13.5">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row>
    <row r="7" spans="1:48" ht="13.5">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row>
    <row r="8" spans="1:48" ht="13.5">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row>
    <row r="9" spans="1:48" ht="13.5">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row>
    <row r="10" spans="1:48" ht="13.5">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row>
    <row r="11" spans="1:48" ht="13.5">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ibasui.chu-ou</cp:lastModifiedBy>
  <cp:lastPrinted>2011-01-24T23:28:30Z</cp:lastPrinted>
  <dcterms:created xsi:type="dcterms:W3CDTF">2003-04-02T12:52:47Z</dcterms:created>
  <dcterms:modified xsi:type="dcterms:W3CDTF">2012-09-06T23:13:59Z</dcterms:modified>
  <cp:category/>
  <cp:version/>
  <cp:contentType/>
  <cp:contentStatus/>
</cp:coreProperties>
</file>