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1685" windowHeight="9360" tabRatio="0" activeTab="1"/>
  </bookViews>
  <sheets>
    <sheet name="データシート" sheetId="1" r:id="rId1"/>
    <sheet name="記入シート" sheetId="2" r:id="rId2"/>
    <sheet name="（例）記入シート" sheetId="3" r:id="rId3"/>
    <sheet name="印刷シート(Ａ４版)" sheetId="4" r:id="rId4"/>
    <sheet name="（例）印刷シート" sheetId="5" r:id="rId5"/>
  </sheets>
  <definedNames>
    <definedName name="_xlnm.Print_Area" localSheetId="4">'（例）印刷シート'!$A$1:$T$40</definedName>
    <definedName name="_xlnm.Print_Area" localSheetId="2">'（例）記入シート'!$A$1:$K$59</definedName>
    <definedName name="_xlnm.Print_Area" localSheetId="3">'印刷シート(Ａ４版)'!$A$1:$T$40</definedName>
    <definedName name="_xlnm.Print_Area" localSheetId="1">'記入シート'!$A$1:$K$47</definedName>
  </definedNames>
  <calcPr fullCalcOnLoad="1"/>
</workbook>
</file>

<file path=xl/sharedStrings.xml><?xml version="1.0" encoding="utf-8"?>
<sst xmlns="http://schemas.openxmlformats.org/spreadsheetml/2006/main" count="440" uniqueCount="225">
  <si>
    <t>ＯＫ</t>
  </si>
  <si>
    <t>ＮＧ</t>
  </si>
  <si>
    <t>部門</t>
  </si>
  <si>
    <t>団体名</t>
  </si>
  <si>
    <t>正式名称をお書きください。（例　○○町立△△中学校，　○○大学附属◇◇高等学校）</t>
  </si>
  <si>
    <t>団体名ふりがな</t>
  </si>
  <si>
    <t>出演団体団員前売り入場券</t>
  </si>
  <si>
    <t>番号のみを入力してください。（例　300-1111)</t>
  </si>
  <si>
    <t>参加部門</t>
  </si>
  <si>
    <t>参　加</t>
  </si>
  <si>
    <t>（円）×</t>
  </si>
  <si>
    <t>＝</t>
  </si>
  <si>
    <t>円</t>
  </si>
  <si>
    <t>負担金</t>
  </si>
  <si>
    <t>個　人</t>
  </si>
  <si>
    <t>（人）</t>
  </si>
  <si>
    <t>送　　　料</t>
  </si>
  <si>
    <t>合　　　計</t>
  </si>
  <si>
    <t>上記のとおり申し込みます</t>
  </si>
  <si>
    <t>月</t>
  </si>
  <si>
    <t>日</t>
  </si>
  <si>
    <t>提出期日は書き入れてください。</t>
  </si>
  <si>
    <t>茨城県吹奏楽連盟理事長　　黒澤　啓光　殿</t>
  </si>
  <si>
    <t>印</t>
  </si>
  <si>
    <t>所属長印を忘れずに押印してください。</t>
  </si>
  <si>
    <t>連絡責任者</t>
  </si>
  <si>
    <t>半角英数で入力　　いらない場合は”0”を入力してください。</t>
  </si>
  <si>
    <t>県東</t>
  </si>
  <si>
    <t>県西</t>
  </si>
  <si>
    <t>県北</t>
  </si>
  <si>
    <t>中央</t>
  </si>
  <si>
    <t>会場への交通手段</t>
  </si>
  <si>
    <t>バス</t>
  </si>
  <si>
    <t>その他</t>
  </si>
  <si>
    <t>楽器輸送方法</t>
  </si>
  <si>
    <t>トラック</t>
  </si>
  <si>
    <t>台</t>
  </si>
  <si>
    <t>バスを使用しない場合は０と入力してください。</t>
  </si>
  <si>
    <t>自家用車　１　のように入力してください。使用しない場合は，０を入力してください。</t>
  </si>
  <si>
    <t>４ｔ　１　のように入力してください。使用しない場合は０を入力してください</t>
  </si>
  <si>
    <t>参加申込（記入シート）</t>
  </si>
  <si>
    <t>部門を選択してください。</t>
  </si>
  <si>
    <t>平成24年度　第47回茨城県アンサンブルコンテスト県東地区大会</t>
  </si>
  <si>
    <t>県南</t>
  </si>
  <si>
    <t>平成24年度　第47回茨城県アンサンブルコンテスト県南地区大会</t>
  </si>
  <si>
    <t>平成24年度　第47回茨城県アンサンブルコンテスト県西地区大会</t>
  </si>
  <si>
    <t>平成24年度　第47回茨城県アンサンブルコンテスト県北地区大会</t>
  </si>
  <si>
    <r>
      <t>このシートを入力後，ファイルを</t>
    </r>
    <r>
      <rPr>
        <b/>
        <sz val="16"/>
        <color indexed="10"/>
        <rFont val="ＭＳ Ｐゴシック"/>
        <family val="3"/>
      </rPr>
      <t>各地区事務局</t>
    </r>
    <r>
      <rPr>
        <b/>
        <sz val="16"/>
        <color indexed="8"/>
        <rFont val="ＭＳ Ｐゴシック"/>
        <family val="3"/>
      </rPr>
      <t>へ送信してください。また，印刷シートをプリントアウトし職印を押印した申込書を各地区事務局へ書留郵送してください。Eメールの送信だけでは，申込完了ではありませんので，ご注意ください。</t>
    </r>
  </si>
  <si>
    <t>平成24年度　第52回茨城県吹奏楽コンクール中央地区大会</t>
  </si>
  <si>
    <t>中学校の部A部門</t>
  </si>
  <si>
    <t>中学校の部B部門</t>
  </si>
  <si>
    <t>高等学校部B部門</t>
  </si>
  <si>
    <t>高等学校の部C部門</t>
  </si>
  <si>
    <t>小学校の部</t>
  </si>
  <si>
    <t>中学校の部C部門</t>
  </si>
  <si>
    <t>A部門の課題曲</t>
  </si>
  <si>
    <t>Ⅰ，Ⅱ，Ⅲ，Ⅳを記入してください。</t>
  </si>
  <si>
    <t>ピアノ</t>
  </si>
  <si>
    <t>課題曲</t>
  </si>
  <si>
    <t>半角英数で入力　　指揮者は含みません。</t>
  </si>
  <si>
    <t>著作権</t>
  </si>
  <si>
    <t>指揮者名</t>
  </si>
  <si>
    <t>指揮者名（ふりがな）</t>
  </si>
  <si>
    <t>出演者数</t>
  </si>
  <si>
    <t>自由曲</t>
  </si>
  <si>
    <t>曲名</t>
  </si>
  <si>
    <t>邦文</t>
  </si>
  <si>
    <t>（ふりがな）</t>
  </si>
  <si>
    <t>Spelling</t>
  </si>
  <si>
    <t>バス</t>
  </si>
  <si>
    <t>トラック</t>
  </si>
  <si>
    <t>作曲</t>
  </si>
  <si>
    <t>作編曲</t>
  </si>
  <si>
    <t>編曲</t>
  </si>
  <si>
    <t>名（指揮者を除く）</t>
  </si>
  <si>
    <t>ピアノ</t>
  </si>
  <si>
    <t>団  体</t>
  </si>
  <si>
    <t>ピアノ使用料</t>
  </si>
  <si>
    <t>使用する場合は1を入力してください。</t>
  </si>
  <si>
    <t>（ふりがな）</t>
  </si>
  <si>
    <t>Ⅰ</t>
  </si>
  <si>
    <t>Ⅱ</t>
  </si>
  <si>
    <t>Ⅲ</t>
  </si>
  <si>
    <t>Ⅳ</t>
  </si>
  <si>
    <t>－－－－－</t>
  </si>
  <si>
    <t>自由曲 曲名（Spelling）</t>
  </si>
  <si>
    <t>自由曲 曲名（ふりがな）</t>
  </si>
  <si>
    <t>自由曲 曲名（日本語）</t>
  </si>
  <si>
    <t>自由曲 作曲者名（ふりがな）</t>
  </si>
  <si>
    <t>自由曲 作曲者名（Spelling）</t>
  </si>
  <si>
    <t>自由曲 編曲者名</t>
  </si>
  <si>
    <t>自由曲 編曲者名（ふりがな）</t>
  </si>
  <si>
    <t>自由曲 編曲者名（Spelling）</t>
  </si>
  <si>
    <t>自由曲 使用楽譜出版社名</t>
  </si>
  <si>
    <t>ア．わが国で演奏許可を得られているものである。</t>
  </si>
  <si>
    <t>イ．編曲楽譜が未出版だが，編曲・演奏許可を得ているものである。
  許諾先（                                         ）※許諾書のコピーを必ず添えること</t>
  </si>
  <si>
    <t>オフステージ</t>
  </si>
  <si>
    <t>※有の場合，場所をステージ配置図に明記する。</t>
  </si>
  <si>
    <t>有</t>
  </si>
  <si>
    <t>無</t>
  </si>
  <si>
    <t>311-1311</t>
  </si>
  <si>
    <t>※　参加申込書に記入された内容は，実施要項，事務連絡，プログラム，連盟委託業者による録音録画物のタイトル以外の目的では使用いたしません。</t>
  </si>
  <si>
    <t>＜　個人情報保護に関すること　＞</t>
  </si>
  <si>
    <t>中学校の部A部門</t>
  </si>
  <si>
    <t>イ．編曲楽譜が未出版だが，編曲・演奏許可を得ているものである。
  許諾先（                                         ）※許諾書のコピーを必ず添えること</t>
  </si>
  <si>
    <t>えだかわ  たかゆき</t>
  </si>
  <si>
    <t>枝川  孝行</t>
  </si>
  <si>
    <t>使用する</t>
  </si>
  <si>
    <t>４ｔ  1台</t>
  </si>
  <si>
    <t>311-1311</t>
  </si>
  <si>
    <t>スコア表記のとおりに記入してください。アルファベットはカタカナで入力してください。</t>
  </si>
  <si>
    <t>ステージカードへの記入も忘れないようにご注意ください。</t>
  </si>
  <si>
    <t>郵便番号</t>
  </si>
  <si>
    <t>住所</t>
  </si>
  <si>
    <t>電話番号</t>
  </si>
  <si>
    <t>FAX番号</t>
  </si>
  <si>
    <t>所属長氏名（校長名）</t>
  </si>
  <si>
    <t>連絡責任者名氏名（顧問名）</t>
  </si>
  <si>
    <t>連絡責任者携帯電話番号</t>
  </si>
  <si>
    <t>郡市から記入してください。</t>
  </si>
  <si>
    <t>緊急連絡（申し込みの不備や当日の緊急事態の連絡など）に使用します。必ず記入してください。</t>
  </si>
  <si>
    <t>スコア表記のとおりに記入してください。日本語の曲で，スコア表記の無い場合は，ローマ字で記入してください。</t>
  </si>
  <si>
    <t>自由曲 作曲者名（日本語）</t>
  </si>
  <si>
    <r>
      <t>外国人作曲家の場合はカタカナで，</t>
    </r>
    <r>
      <rPr>
        <b/>
        <sz val="10"/>
        <rFont val="ＭＳ Ｐゴシック"/>
        <family val="3"/>
      </rPr>
      <t>ハウスネームのみ</t>
    </r>
    <r>
      <rPr>
        <sz val="10"/>
        <rFont val="ＭＳ Ｐゴシック"/>
        <family val="3"/>
      </rPr>
      <t>入力してください。（例：Jhon Ph. Sousa⇒スーザ）</t>
    </r>
  </si>
  <si>
    <r>
      <t>日本人は</t>
    </r>
    <r>
      <rPr>
        <b/>
        <sz val="10"/>
        <rFont val="ＭＳ Ｐゴシック"/>
        <family val="3"/>
      </rPr>
      <t>名字を全て大文字</t>
    </r>
    <r>
      <rPr>
        <sz val="10"/>
        <rFont val="ＭＳ Ｐゴシック"/>
        <family val="3"/>
      </rPr>
      <t>，名前を頭文字のみ大文字，続きは小文字で入力してください。</t>
    </r>
  </si>
  <si>
    <r>
      <t>外国人の場合はカタカナで，</t>
    </r>
    <r>
      <rPr>
        <b/>
        <sz val="10"/>
        <rFont val="ＭＳ Ｐゴシック"/>
        <family val="3"/>
      </rPr>
      <t>ハウスネームのみ</t>
    </r>
    <r>
      <rPr>
        <sz val="10"/>
        <rFont val="ＭＳ Ｐゴシック"/>
        <family val="3"/>
      </rPr>
      <t>入力してください。（例：Jhon Ph. Sousa⇒スーザ）</t>
    </r>
  </si>
  <si>
    <t>その他の借用楽器</t>
  </si>
  <si>
    <t>販売されている楽譜はア，レンタル譜や自作での編曲譜はイです。イの場合，別途編曲や演奏の許諾が
必要です。許諾書のコピーを同封してください。</t>
  </si>
  <si>
    <t>チャイム</t>
  </si>
  <si>
    <t>ハープ</t>
  </si>
  <si>
    <t>ハープ</t>
  </si>
  <si>
    <t>チャンチキ</t>
  </si>
  <si>
    <t>櫓太鼓</t>
  </si>
  <si>
    <t>締太鼓</t>
  </si>
  <si>
    <t>Ⅰ</t>
  </si>
  <si>
    <t>部門</t>
  </si>
  <si>
    <t>勇者のマズルカ　（第23回朝日作曲賞）</t>
  </si>
  <si>
    <t>祝典行進曲「ライジング・サン」</t>
  </si>
  <si>
    <t>復興への序曲「夢の明日に」</t>
  </si>
  <si>
    <t> エンターテインメント・マーチ</t>
  </si>
  <si>
    <t>東茨城郡大洗町大貫町2908</t>
  </si>
  <si>
    <t>東茨城郡大洗町大貫町2908</t>
  </si>
  <si>
    <t>029-267-7350</t>
  </si>
  <si>
    <t>松﨑  佳介</t>
  </si>
  <si>
    <t>松﨑  佳介</t>
  </si>
  <si>
    <t>Ⅰ</t>
  </si>
  <si>
    <t>枝川  孝行</t>
  </si>
  <si>
    <t>自家用車2</t>
  </si>
  <si>
    <t>４ｔ  1</t>
  </si>
  <si>
    <t>ワゴン 2</t>
  </si>
  <si>
    <t>大洗町立青鷹中学校</t>
  </si>
  <si>
    <t>大洗町立青鷹中学校</t>
  </si>
  <si>
    <t>大洗  太郎</t>
  </si>
  <si>
    <t>大洗  太郎</t>
  </si>
  <si>
    <t>080-1234-5678</t>
  </si>
  <si>
    <t>080-1234-5678</t>
  </si>
  <si>
    <t>吹奏楽のための交響組曲「青い鷹」</t>
  </si>
  <si>
    <t>吹奏楽のための交響組曲「青い鷹」</t>
  </si>
  <si>
    <t>Symphonicsuite「BLUE-HAWKS」</t>
  </si>
  <si>
    <t>Symphonicsuite「BLUE-HAWKS」</t>
  </si>
  <si>
    <t>EDAKAWA Takayuki</t>
  </si>
  <si>
    <t>EDAKAWA Takayuki</t>
  </si>
  <si>
    <t>MATSUZAKI Keisuke</t>
  </si>
  <si>
    <t>MATSUZAKI Keisuke</t>
  </si>
  <si>
    <t>BH出版</t>
  </si>
  <si>
    <t>おおあらいちょうりつあおたかちゅうがっこう</t>
  </si>
  <si>
    <t>すいそうがくのためのこうきょうくみきょく「あおいたか」</t>
  </si>
  <si>
    <t>まつざき  けいすけ</t>
  </si>
  <si>
    <t>無</t>
  </si>
  <si>
    <t>1台</t>
  </si>
  <si>
    <t>自家用車2台</t>
  </si>
  <si>
    <t>ワゴン 2台</t>
  </si>
  <si>
    <t>大洗町立青鷹中学校長</t>
  </si>
  <si>
    <t>緊急
連絡先</t>
  </si>
  <si>
    <t>住   所</t>
  </si>
  <si>
    <t>連絡
責任者</t>
  </si>
  <si>
    <r>
      <t xml:space="preserve">参加申込（記入シート）  </t>
    </r>
    <r>
      <rPr>
        <b/>
        <sz val="18"/>
        <color indexed="10"/>
        <rFont val="ＭＳ Ｐゴシック"/>
        <family val="3"/>
      </rPr>
      <t>例</t>
    </r>
  </si>
  <si>
    <t>※　上のセキュリティーの警告  マクロが無効にされました。  オプションで「このコンテンツを有効にする」を選択してください。</t>
  </si>
  <si>
    <t>抽選順</t>
  </si>
  <si>
    <t>団体名</t>
  </si>
  <si>
    <t>ふりがな</t>
  </si>
  <si>
    <t>郵便番号</t>
  </si>
  <si>
    <t>住所</t>
  </si>
  <si>
    <t>電話番号</t>
  </si>
  <si>
    <t>FAX番号</t>
  </si>
  <si>
    <t>連絡先</t>
  </si>
  <si>
    <t>団体参加負担金</t>
  </si>
  <si>
    <t>参加人数</t>
  </si>
  <si>
    <t>個人参加負担金</t>
  </si>
  <si>
    <t>団員前売</t>
  </si>
  <si>
    <t>団員前売り代金</t>
  </si>
  <si>
    <t>ピアノ</t>
  </si>
  <si>
    <t>ピアノ使用料</t>
  </si>
  <si>
    <t>郵送料</t>
  </si>
  <si>
    <t>合計</t>
  </si>
  <si>
    <t>その他の楽器①</t>
  </si>
  <si>
    <t>その他の楽器②</t>
  </si>
  <si>
    <t>リボン</t>
  </si>
  <si>
    <t>ワッペン</t>
  </si>
  <si>
    <t>プログラム</t>
  </si>
  <si>
    <t>進呈入場券</t>
  </si>
  <si>
    <t>バス</t>
  </si>
  <si>
    <t>トラック</t>
  </si>
  <si>
    <t>指揮者</t>
  </si>
  <si>
    <t>課題曲</t>
  </si>
  <si>
    <t>自由曲</t>
  </si>
  <si>
    <t>自由曲原語</t>
  </si>
  <si>
    <t>作曲者名</t>
  </si>
  <si>
    <t>作曲者名原語</t>
  </si>
  <si>
    <t>編曲者名</t>
  </si>
  <si>
    <t>編曲者名原語</t>
  </si>
  <si>
    <t>手数料</t>
  </si>
  <si>
    <r>
      <t>入力が完了したら，下の印刷ボタンをクリックし，印刷してください。印刷後，日付の記入，校長印の押印を忘れずに行い，</t>
    </r>
    <r>
      <rPr>
        <b/>
        <sz val="16"/>
        <color indexed="10"/>
        <rFont val="ＭＳ Ｐゴシック"/>
        <family val="3"/>
      </rPr>
      <t>地区事務局（大洗高校）へ書留郵送</t>
    </r>
    <r>
      <rPr>
        <b/>
        <sz val="16"/>
        <color indexed="8"/>
        <rFont val="ＭＳ Ｐゴシック"/>
        <family val="3"/>
      </rPr>
      <t>してください。また，このファイルを</t>
    </r>
    <r>
      <rPr>
        <b/>
        <sz val="16"/>
        <color indexed="10"/>
        <rFont val="ＭＳ Ｐゴシック"/>
        <family val="3"/>
      </rPr>
      <t>Ｅメールで（ibasuichuuou@gmail.com）へ送信</t>
    </r>
    <r>
      <rPr>
        <b/>
        <sz val="16"/>
        <color indexed="8"/>
        <rFont val="ＭＳ Ｐゴシック"/>
        <family val="3"/>
      </rPr>
      <t>してください。郵送，Eメール送信の両方の手続きをもって申し込み受理となります。</t>
    </r>
    <r>
      <rPr>
        <b/>
        <sz val="16"/>
        <color indexed="10"/>
        <rFont val="ＭＳ Ｐゴシック"/>
        <family val="3"/>
      </rPr>
      <t>どちらかでは申し込まれたことになりません</t>
    </r>
    <r>
      <rPr>
        <b/>
        <sz val="16"/>
        <color indexed="8"/>
        <rFont val="ＭＳ Ｐゴシック"/>
        <family val="3"/>
      </rPr>
      <t>ので，くれぐれもご注意ください。</t>
    </r>
  </si>
  <si>
    <t>注：事務局処理用ですので，編集等しないでください！！</t>
  </si>
  <si>
    <r>
      <t>茨城県吹奏楽連盟理事長　　</t>
    </r>
    <r>
      <rPr>
        <sz val="14"/>
        <rFont val="ＭＳ 明朝"/>
        <family val="1"/>
      </rPr>
      <t>黒澤　啓光</t>
    </r>
    <r>
      <rPr>
        <sz val="12"/>
        <rFont val="ＭＳ 明朝"/>
        <family val="1"/>
      </rPr>
      <t>　殿</t>
    </r>
  </si>
  <si>
    <t>コンクール申し込み時点での１・２年生の部員数を記入して下さい。</t>
  </si>
  <si>
    <t>部員数調査（１・２年生）</t>
  </si>
  <si>
    <t>部員数</t>
  </si>
  <si>
    <t>平成26年度　第54回茨城県吹奏楽コンクール中央地区大会</t>
  </si>
  <si>
    <t>平成26年</t>
  </si>
  <si>
    <t>平成26年度第 54回茨城県吹奏楽コンクール中央地区大会参加申込書</t>
  </si>
  <si>
    <t>最果ての城のゼビア　（第24回朝日作曲賞）</t>
  </si>
  <si>
    <t>行進曲「勇気のトビラ」</t>
  </si>
  <si>
    <t>「斎太郎節」の主題による幻想</t>
  </si>
  <si>
    <t>コンサートマーチ「青葉の街で」</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</si>
</sst>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h:mm;@"/>
    <numFmt numFmtId="179" formatCode="#&quot;（Ａ）&quot;"/>
    <numFmt numFmtId="180" formatCode="#&quot; 重奏&quot;"/>
    <numFmt numFmtId="181" formatCode="h&quot;分&quot;mm&quot;秒&quot;"/>
    <numFmt numFmtId="182" formatCode="#,##0_ "/>
    <numFmt numFmtId="183" formatCode="&quot;〒&quot;###&quot;-&quot;####"/>
    <numFmt numFmtId="184" formatCode="#&quot;月&quot;"/>
    <numFmt numFmtId="185" formatCode="#&quot;日&quot;"/>
    <numFmt numFmtId="186" formatCode="[$-F400]h:mm:ss\ AM/PM"/>
    <numFmt numFmtId="187" formatCode="0&quot;枚&quot;"/>
    <numFmt numFmtId="188" formatCode="0_ "/>
    <numFmt numFmtId="189" formatCode="mm&quot;分&quot;ss&quot;秒&quot;"/>
    <numFmt numFmtId="190" formatCode="&quot;Yes&quot;;&quot;Yes&quot;;&quot;No&quot;"/>
    <numFmt numFmtId="191" formatCode="&quot;True&quot;;&quot;True&quot;;&quot;False&quot;"/>
    <numFmt numFmtId="192" formatCode="&quot;On&quot;;&quot;On&quot;;&quot;Off&quot;"/>
    <numFmt numFmtId="193" formatCode="[$€-2]\ #,##0.00_);[Red]\([$€-2]\ #,##0.00\)"/>
    <numFmt numFmtId="194" formatCode="\ \ \ \ \ \ \ \ General"/>
    <numFmt numFmtId="195" formatCode="\ g/\ \ \ \ \ \ General"/>
  </numFmts>
  <fonts count="67">
    <font>
      <sz val="11"/>
      <name val="ＭＳ Ｐゴシック"/>
      <family val="3"/>
    </font>
    <font>
      <sz val="9"/>
      <name val="ＭＳ Ｐゴシック"/>
      <family val="3"/>
    </font>
    <font>
      <b/>
      <sz val="18"/>
      <color indexed="39"/>
      <name val="ＭＳ Ｐゴシック"/>
      <family val="3"/>
    </font>
    <font>
      <b/>
      <sz val="11"/>
      <color indexed="10"/>
      <name val="ＭＳ Ｐゴシック"/>
      <family val="3"/>
    </font>
    <font>
      <b/>
      <sz val="18"/>
      <color indexed="10"/>
      <name val="ＭＳ Ｐゴシック"/>
      <family val="3"/>
    </font>
    <font>
      <b/>
      <sz val="11"/>
      <name val="ＭＳ Ｐゴシック"/>
      <family val="3"/>
    </font>
    <font>
      <sz val="10.5"/>
      <name val="ＭＳ Ｐゴシック"/>
      <family val="3"/>
    </font>
    <font>
      <sz val="10"/>
      <name val="ＭＳ Ｐゴシック"/>
      <family val="3"/>
    </font>
    <font>
      <sz val="10"/>
      <name val="ＭＳ 明朝"/>
      <family val="1"/>
    </font>
    <font>
      <sz val="11"/>
      <name val="ＭＳ 明朝"/>
      <family val="1"/>
    </font>
    <font>
      <sz val="9"/>
      <name val="ＭＳ 明朝"/>
      <family val="1"/>
    </font>
    <font>
      <sz val="8"/>
      <name val="ＭＳ 明朝"/>
      <family val="1"/>
    </font>
    <font>
      <b/>
      <sz val="18"/>
      <color indexed="52"/>
      <name val="ＭＳ Ｐゴシック"/>
      <family val="3"/>
    </font>
    <font>
      <b/>
      <sz val="8"/>
      <color indexed="10"/>
      <name val="ＭＳ Ｐゴシック"/>
      <family val="3"/>
    </font>
    <font>
      <b/>
      <sz val="16"/>
      <color indexed="8"/>
      <name val="ＭＳ Ｐゴシック"/>
      <family val="3"/>
    </font>
    <font>
      <b/>
      <sz val="16"/>
      <color indexed="10"/>
      <name val="ＭＳ Ｐゴシック"/>
      <family val="3"/>
    </font>
    <font>
      <sz val="16"/>
      <name val="ＭＳ 明朝"/>
      <family val="1"/>
    </font>
    <font>
      <sz val="14"/>
      <name val="ＭＳ 明朝"/>
      <family val="1"/>
    </font>
    <font>
      <sz val="6"/>
      <name val="ＭＳ 明朝"/>
      <family val="1"/>
    </font>
    <font>
      <sz val="12"/>
      <name val="ＭＳ 明朝"/>
      <family val="1"/>
    </font>
    <font>
      <sz val="10"/>
      <color indexed="39"/>
      <name val="ＭＳ 明朝"/>
      <family val="1"/>
    </font>
    <font>
      <u val="single"/>
      <sz val="10"/>
      <color indexed="39"/>
      <name val="ＭＳ 明朝"/>
      <family val="1"/>
    </font>
    <font>
      <b/>
      <sz val="10"/>
      <name val="ＭＳ Ｐゴシック"/>
      <family val="3"/>
    </font>
    <font>
      <b/>
      <sz val="20"/>
      <color indexed="10"/>
      <name val="ＭＳ Ｐゴシック"/>
      <family val="3"/>
    </font>
    <font>
      <b/>
      <sz val="12"/>
      <color indexed="10"/>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FFFF"/>
      <name val="ＭＳ Ｐゴシック"/>
      <family val="3"/>
    </font>
    <font>
      <b/>
      <sz val="16"/>
      <color theme="1"/>
      <name val="ＭＳ Ｐゴシック"/>
      <family val="3"/>
    </font>
    <font>
      <b/>
      <sz val="18"/>
      <color theme="3"/>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gray125">
        <fgColor indexed="41"/>
        <bgColor rgb="FFCCFFFF"/>
      </patternFill>
    </fill>
    <fill>
      <patternFill patternType="solid">
        <fgColor indexed="43"/>
        <bgColor indexed="64"/>
      </patternFill>
    </fill>
    <fill>
      <patternFill patternType="gray125">
        <fgColor indexed="41"/>
        <bgColor indexed="9"/>
      </patternFill>
    </fill>
    <fill>
      <patternFill patternType="solid">
        <fgColor rgb="FFFFFF00"/>
        <bgColor indexed="64"/>
      </patternFill>
    </fill>
    <fill>
      <patternFill patternType="solid">
        <fgColor indexed="9"/>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color indexed="63"/>
      </left>
      <right>
        <color indexed="63"/>
      </right>
      <top style="thin"/>
      <bottom style="hair"/>
    </border>
    <border>
      <left style="thin"/>
      <right style="thin"/>
      <top style="hair"/>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hair"/>
      <right style="hair"/>
      <top style="hair"/>
      <bottom style="hair"/>
    </border>
    <border>
      <left style="medium"/>
      <right>
        <color indexed="63"/>
      </right>
      <top>
        <color indexed="63"/>
      </top>
      <bottom>
        <color indexed="63"/>
      </bottom>
    </border>
    <border>
      <left>
        <color indexed="63"/>
      </left>
      <right>
        <color indexed="63"/>
      </right>
      <top>
        <color indexed="63"/>
      </top>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hair"/>
    </border>
    <border>
      <left style="medium"/>
      <right>
        <color indexed="63"/>
      </right>
      <top style="thin"/>
      <bottom>
        <color indexed="63"/>
      </bottom>
    </border>
    <border>
      <left>
        <color indexed="63"/>
      </left>
      <right>
        <color indexed="63"/>
      </right>
      <top style="thin"/>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medium"/>
      <right style="thin"/>
      <top style="thin"/>
      <bottom style="thin"/>
    </border>
    <border>
      <left style="medium"/>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thin"/>
      <bottom style="hair"/>
    </border>
    <border>
      <left style="thin"/>
      <right style="medium"/>
      <top style="hair"/>
      <bottom style="thin"/>
    </border>
    <border>
      <left style="thin"/>
      <right style="medium"/>
      <top>
        <color indexed="63"/>
      </top>
      <bottom style="thin"/>
    </border>
    <border>
      <left>
        <color indexed="63"/>
      </left>
      <right style="thin"/>
      <top style="thin"/>
      <bottom style="hair"/>
    </border>
    <border>
      <left>
        <color indexed="63"/>
      </left>
      <right style="thin"/>
      <top style="hair"/>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thin"/>
      <top>
        <color indexed="63"/>
      </top>
      <bottom>
        <color indexed="63"/>
      </bottom>
    </border>
    <border>
      <left>
        <color indexed="63"/>
      </left>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392">
    <xf numFmtId="0" fontId="0" fillId="0" borderId="0" xfId="0" applyAlignment="1">
      <alignment vertical="center"/>
    </xf>
    <xf numFmtId="0" fontId="0" fillId="0" borderId="0" xfId="0" applyFont="1" applyAlignment="1">
      <alignment vertical="center"/>
    </xf>
    <xf numFmtId="0" fontId="0" fillId="33" borderId="0" xfId="0" applyFont="1" applyFill="1" applyAlignment="1" applyProtection="1">
      <alignment vertical="center"/>
      <protection locked="0"/>
    </xf>
    <xf numFmtId="0" fontId="0" fillId="33" borderId="0" xfId="0" applyFont="1" applyFill="1" applyAlignment="1">
      <alignment vertical="center"/>
    </xf>
    <xf numFmtId="0" fontId="2" fillId="33" borderId="0" xfId="0" applyFont="1" applyFill="1" applyAlignment="1">
      <alignment horizontal="center" vertical="center"/>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6" fillId="0" borderId="0" xfId="0" applyFont="1" applyAlignment="1">
      <alignment vertical="center"/>
    </xf>
    <xf numFmtId="0" fontId="6" fillId="33" borderId="0" xfId="0" applyFont="1" applyFill="1" applyAlignment="1">
      <alignment vertical="center"/>
    </xf>
    <xf numFmtId="0" fontId="6" fillId="0" borderId="10" xfId="0" applyFont="1" applyBorder="1" applyAlignment="1">
      <alignment vertical="center"/>
    </xf>
    <xf numFmtId="0" fontId="7" fillId="33" borderId="0" xfId="0" applyFont="1" applyFill="1" applyAlignment="1">
      <alignment vertical="center"/>
    </xf>
    <xf numFmtId="0" fontId="12" fillId="33" borderId="0" xfId="0" applyFont="1" applyFill="1" applyAlignment="1">
      <alignment horizontal="center" vertical="center"/>
    </xf>
    <xf numFmtId="0" fontId="13" fillId="33" borderId="0" xfId="0" applyFont="1" applyFill="1" applyAlignment="1">
      <alignment vertical="center"/>
    </xf>
    <xf numFmtId="0" fontId="9"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10" fillId="0" borderId="0" xfId="0" applyFont="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8"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9" fillId="0" borderId="0" xfId="0" applyFont="1" applyAlignment="1" applyProtection="1">
      <alignment horizontal="left" vertical="center" indent="1"/>
      <protection locked="0"/>
    </xf>
    <xf numFmtId="0" fontId="8" fillId="0" borderId="13" xfId="0" applyFont="1" applyBorder="1" applyAlignment="1" applyProtection="1">
      <alignment horizontal="center" vertical="center"/>
      <protection hidden="1"/>
    </xf>
    <xf numFmtId="0" fontId="8" fillId="0" borderId="14" xfId="0" applyFont="1" applyBorder="1" applyAlignment="1" applyProtection="1">
      <alignment vertical="center"/>
      <protection hidden="1"/>
    </xf>
    <xf numFmtId="0" fontId="9" fillId="0" borderId="15" xfId="0" applyFont="1" applyBorder="1" applyAlignment="1" applyProtection="1">
      <alignment vertical="center"/>
      <protection hidden="1"/>
    </xf>
    <xf numFmtId="0" fontId="9" fillId="0" borderId="0" xfId="0" applyFont="1" applyAlignment="1" applyProtection="1">
      <alignment horizontal="center" vertical="center"/>
      <protection locked="0"/>
    </xf>
    <xf numFmtId="0" fontId="8" fillId="0" borderId="16"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18" xfId="0" applyFont="1" applyBorder="1" applyAlignment="1" applyProtection="1">
      <alignment vertical="center"/>
      <protection hidden="1"/>
    </xf>
    <xf numFmtId="0" fontId="8" fillId="0" borderId="19" xfId="0" applyFont="1" applyBorder="1" applyAlignment="1" applyProtection="1">
      <alignment vertical="center"/>
      <protection hidden="1"/>
    </xf>
    <xf numFmtId="0" fontId="8" fillId="0" borderId="20" xfId="0" applyFont="1" applyBorder="1" applyAlignment="1" applyProtection="1">
      <alignment vertical="center"/>
      <protection hidden="1"/>
    </xf>
    <xf numFmtId="0" fontId="8" fillId="0" borderId="21" xfId="0" applyFont="1" applyBorder="1" applyAlignment="1" applyProtection="1">
      <alignment vertical="center"/>
      <protection hidden="1"/>
    </xf>
    <xf numFmtId="0" fontId="8" fillId="0" borderId="22" xfId="0" applyFont="1" applyBorder="1" applyAlignment="1" applyProtection="1">
      <alignment vertical="center"/>
      <protection hidden="1"/>
    </xf>
    <xf numFmtId="0" fontId="0" fillId="0" borderId="0" xfId="0" applyFont="1" applyAlignment="1" applyProtection="1">
      <alignment vertical="center"/>
      <protection hidden="1"/>
    </xf>
    <xf numFmtId="0" fontId="6" fillId="33" borderId="0" xfId="0" applyFont="1" applyFill="1" applyBorder="1" applyAlignment="1">
      <alignment vertical="center"/>
    </xf>
    <xf numFmtId="0" fontId="6" fillId="0" borderId="0" xfId="0" applyFont="1" applyBorder="1" applyAlignment="1">
      <alignment vertical="center"/>
    </xf>
    <xf numFmtId="0" fontId="6" fillId="34" borderId="0" xfId="0" applyFont="1" applyFill="1" applyBorder="1" applyAlignment="1" applyProtection="1">
      <alignment horizontal="center" vertical="center" shrinkToFit="1"/>
      <protection locked="0"/>
    </xf>
    <xf numFmtId="0" fontId="9" fillId="0" borderId="0" xfId="0" applyFont="1" applyBorder="1" applyAlignment="1" applyProtection="1">
      <alignment vertical="center"/>
      <protection hidden="1"/>
    </xf>
    <xf numFmtId="0" fontId="8" fillId="0" borderId="0" xfId="0" applyFont="1" applyBorder="1" applyAlignment="1" applyProtection="1">
      <alignment horizontal="center" vertical="center"/>
      <protection hidden="1"/>
    </xf>
    <xf numFmtId="0" fontId="10" fillId="0" borderId="0" xfId="0" applyFont="1" applyBorder="1" applyAlignment="1" applyProtection="1">
      <alignment horizontal="center" vertical="center" shrinkToFit="1"/>
      <protection hidden="1"/>
    </xf>
    <xf numFmtId="0" fontId="11" fillId="0" borderId="0" xfId="0" applyFont="1" applyBorder="1" applyAlignment="1" applyProtection="1">
      <alignment horizontal="center" vertical="center" shrinkToFit="1"/>
      <protection hidden="1"/>
    </xf>
    <xf numFmtId="0" fontId="9" fillId="0" borderId="0" xfId="0" applyFont="1" applyBorder="1" applyAlignment="1" applyProtection="1">
      <alignment horizontal="left" vertical="center" indent="1"/>
      <protection hidden="1"/>
    </xf>
    <xf numFmtId="0" fontId="9"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23" xfId="0" applyFont="1" applyBorder="1" applyAlignment="1" applyProtection="1">
      <alignment horizontal="center" vertical="center"/>
      <protection hidden="1"/>
    </xf>
    <xf numFmtId="0" fontId="9" fillId="0" borderId="24"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9" fillId="0" borderId="26" xfId="0" applyFont="1" applyBorder="1" applyAlignment="1" applyProtection="1">
      <alignment horizontal="center" vertical="center"/>
      <protection hidden="1"/>
    </xf>
    <xf numFmtId="0" fontId="9" fillId="0" borderId="27" xfId="0" applyFont="1" applyBorder="1" applyAlignment="1" applyProtection="1">
      <alignment horizontal="left" vertical="center" indent="1"/>
      <protection hidden="1"/>
    </xf>
    <xf numFmtId="0" fontId="8" fillId="0" borderId="28"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8" fillId="0" borderId="29"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8" fillId="0" borderId="29" xfId="0" applyFont="1" applyBorder="1" applyAlignment="1" applyProtection="1">
      <alignment horizontal="left" vertical="center"/>
      <protection hidden="1"/>
    </xf>
    <xf numFmtId="0" fontId="6" fillId="33" borderId="10" xfId="0" applyFont="1" applyFill="1" applyBorder="1" applyAlignment="1">
      <alignment horizontal="center" vertical="center"/>
    </xf>
    <xf numFmtId="0" fontId="6" fillId="33" borderId="30" xfId="0" applyFont="1" applyFill="1" applyBorder="1" applyAlignment="1">
      <alignment horizontal="center" vertical="center"/>
    </xf>
    <xf numFmtId="0" fontId="8" fillId="0" borderId="29" xfId="0" applyFont="1" applyBorder="1" applyAlignment="1" applyProtection="1">
      <alignment vertical="center" shrinkToFit="1"/>
      <protection hidden="1"/>
    </xf>
    <xf numFmtId="0" fontId="8" fillId="0" borderId="18" xfId="0" applyFont="1" applyBorder="1" applyAlignment="1" applyProtection="1">
      <alignment horizontal="center" vertical="center"/>
      <protection hidden="1"/>
    </xf>
    <xf numFmtId="0" fontId="9" fillId="0" borderId="29" xfId="0" applyFont="1" applyBorder="1" applyAlignment="1" applyProtection="1">
      <alignment horizontal="center" vertical="center"/>
      <protection hidden="1"/>
    </xf>
    <xf numFmtId="0" fontId="8" fillId="0" borderId="31" xfId="0" applyFont="1" applyBorder="1" applyAlignment="1" applyProtection="1">
      <alignment horizontal="center" vertical="center" shrinkToFit="1"/>
      <protection hidden="1"/>
    </xf>
    <xf numFmtId="0" fontId="8" fillId="0" borderId="0" xfId="0" applyFont="1" applyAlignment="1" applyProtection="1">
      <alignment vertical="center"/>
      <protection hidden="1"/>
    </xf>
    <xf numFmtId="0" fontId="16" fillId="0" borderId="0" xfId="0" applyFont="1" applyAlignment="1" applyProtection="1">
      <alignment vertical="center" shrinkToFit="1"/>
      <protection hidden="1"/>
    </xf>
    <xf numFmtId="0" fontId="16" fillId="0" borderId="0" xfId="0" applyFont="1" applyAlignment="1" applyProtection="1">
      <alignment vertical="center" shrinkToFit="1"/>
      <protection locked="0"/>
    </xf>
    <xf numFmtId="0" fontId="8" fillId="0" borderId="0" xfId="0" applyFont="1" applyAlignment="1">
      <alignment vertical="center"/>
    </xf>
    <xf numFmtId="0" fontId="8" fillId="0" borderId="0" xfId="0" applyFont="1" applyAlignment="1" applyProtection="1">
      <alignment vertical="center"/>
      <protection locked="0"/>
    </xf>
    <xf numFmtId="0" fontId="8" fillId="0" borderId="0" xfId="0"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locked="0"/>
    </xf>
    <xf numFmtId="0" fontId="8" fillId="0" borderId="32" xfId="0" applyFont="1" applyBorder="1" applyAlignment="1" applyProtection="1">
      <alignment horizontal="center" vertical="center" shrinkToFit="1"/>
      <protection hidden="1"/>
    </xf>
    <xf numFmtId="0" fontId="10" fillId="0" borderId="0" xfId="0" applyFont="1" applyBorder="1" applyAlignment="1" applyProtection="1">
      <alignment horizontal="left" vertical="center"/>
      <protection hidden="1"/>
    </xf>
    <xf numFmtId="0" fontId="10" fillId="0" borderId="0" xfId="0" applyFont="1" applyAlignment="1" applyProtection="1">
      <alignment horizontal="left" vertical="center"/>
      <protection locked="0"/>
    </xf>
    <xf numFmtId="185" fontId="9" fillId="0" borderId="14" xfId="0" applyNumberFormat="1" applyFont="1" applyBorder="1" applyAlignment="1" applyProtection="1">
      <alignment vertical="center"/>
      <protection hidden="1"/>
    </xf>
    <xf numFmtId="185" fontId="9" fillId="0" borderId="24" xfId="0" applyNumberFormat="1" applyFont="1" applyBorder="1" applyAlignment="1" applyProtection="1">
      <alignment vertical="center"/>
      <protection hidden="1"/>
    </xf>
    <xf numFmtId="185" fontId="9" fillId="0" borderId="0" xfId="0" applyNumberFormat="1" applyFont="1" applyBorder="1" applyAlignment="1" applyProtection="1">
      <alignment vertical="center"/>
      <protection hidden="1"/>
    </xf>
    <xf numFmtId="0" fontId="20" fillId="0" borderId="0" xfId="0" applyFont="1" applyAlignment="1">
      <alignment vertical="center"/>
    </xf>
    <xf numFmtId="0" fontId="8" fillId="0" borderId="33" xfId="0" applyFont="1" applyBorder="1" applyAlignment="1" applyProtection="1">
      <alignment horizontal="center" vertical="center" shrinkToFit="1"/>
      <protection hidden="1"/>
    </xf>
    <xf numFmtId="0" fontId="18" fillId="0" borderId="34"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18" fillId="0" borderId="35" xfId="0" applyFont="1" applyBorder="1" applyAlignment="1" applyProtection="1">
      <alignment horizontal="center" vertical="center" shrinkToFit="1"/>
      <protection hidden="1"/>
    </xf>
    <xf numFmtId="0" fontId="0" fillId="0" borderId="0" xfId="0" applyAlignment="1" applyProtection="1">
      <alignment vertical="center"/>
      <protection hidden="1"/>
    </xf>
    <xf numFmtId="0" fontId="9" fillId="0" borderId="36" xfId="0" applyFont="1" applyBorder="1" applyAlignment="1" applyProtection="1" quotePrefix="1">
      <alignment horizontal="right" vertical="center"/>
      <protection hidden="1"/>
    </xf>
    <xf numFmtId="0" fontId="9" fillId="0" borderId="37" xfId="0" applyFont="1" applyBorder="1" applyAlignment="1" applyProtection="1" quotePrefix="1">
      <alignment horizontal="right" vertical="center"/>
      <protection hidden="1"/>
    </xf>
    <xf numFmtId="0" fontId="9" fillId="0" borderId="37" xfId="0" applyFont="1" applyBorder="1" applyAlignment="1" applyProtection="1">
      <alignment horizontal="center" vertical="center"/>
      <protection hidden="1"/>
    </xf>
    <xf numFmtId="0" fontId="9" fillId="0" borderId="38" xfId="0" applyFont="1" applyBorder="1" applyAlignment="1" applyProtection="1">
      <alignment horizontal="left" vertical="center" indent="1"/>
      <protection hidden="1"/>
    </xf>
    <xf numFmtId="0" fontId="9" fillId="0" borderId="32" xfId="0" applyFont="1" applyBorder="1" applyAlignment="1" applyProtection="1">
      <alignment horizontal="right" vertical="center"/>
      <protection hidden="1"/>
    </xf>
    <xf numFmtId="0" fontId="9" fillId="0" borderId="29" xfId="0" applyFont="1" applyBorder="1" applyAlignment="1" applyProtection="1">
      <alignment horizontal="right" vertical="center"/>
      <protection hidden="1"/>
    </xf>
    <xf numFmtId="0" fontId="9" fillId="0" borderId="26" xfId="0" applyFont="1" applyBorder="1" applyAlignment="1" applyProtection="1">
      <alignment horizontal="left" vertical="center" indent="1"/>
      <protection hidden="1"/>
    </xf>
    <xf numFmtId="0" fontId="9" fillId="0" borderId="29" xfId="0" applyFont="1" applyBorder="1" applyAlignment="1" applyProtection="1">
      <alignment vertical="center"/>
      <protection hidden="1"/>
    </xf>
    <xf numFmtId="0" fontId="9" fillId="0" borderId="29" xfId="0" applyFont="1" applyBorder="1" applyAlignment="1" applyProtection="1">
      <alignment horizontal="center" vertical="center" shrinkToFit="1"/>
      <protection hidden="1"/>
    </xf>
    <xf numFmtId="0" fontId="19" fillId="0" borderId="32" xfId="0" applyFont="1" applyBorder="1" applyAlignment="1" applyProtection="1">
      <alignment vertical="center" shrinkToFit="1"/>
      <protection hidden="1"/>
    </xf>
    <xf numFmtId="0" fontId="8" fillId="0" borderId="0" xfId="0" applyFont="1" applyBorder="1" applyAlignment="1" applyProtection="1">
      <alignment horizontal="center" vertical="center"/>
      <protection locked="0"/>
    </xf>
    <xf numFmtId="0" fontId="6" fillId="0" borderId="0" xfId="0" applyFont="1" applyAlignment="1" quotePrefix="1">
      <alignment vertical="center"/>
    </xf>
    <xf numFmtId="21" fontId="6" fillId="0" borderId="0" xfId="0" applyNumberFormat="1" applyFont="1" applyAlignment="1">
      <alignment vertical="center"/>
    </xf>
    <xf numFmtId="189" fontId="6" fillId="0" borderId="0" xfId="0" applyNumberFormat="1" applyFont="1" applyAlignment="1">
      <alignment vertical="center"/>
    </xf>
    <xf numFmtId="0" fontId="6" fillId="0" borderId="0" xfId="0" applyFont="1" applyAlignment="1">
      <alignment vertical="center" wrapText="1"/>
    </xf>
    <xf numFmtId="0" fontId="8" fillId="0" borderId="39" xfId="0" applyFont="1" applyBorder="1" applyAlignment="1" applyProtection="1">
      <alignment vertical="center"/>
      <protection hidden="1"/>
    </xf>
    <xf numFmtId="0" fontId="16" fillId="0" borderId="40" xfId="0" applyFont="1" applyBorder="1" applyAlignment="1" applyProtection="1">
      <alignment vertical="center" shrinkToFit="1"/>
      <protection hidden="1"/>
    </xf>
    <xf numFmtId="0" fontId="16" fillId="0" borderId="41" xfId="0" applyFont="1" applyBorder="1" applyAlignment="1" applyProtection="1">
      <alignment vertical="center" shrinkToFit="1"/>
      <protection hidden="1"/>
    </xf>
    <xf numFmtId="0" fontId="8" fillId="0" borderId="18" xfId="0" applyFont="1"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16" xfId="0" applyFont="1" applyBorder="1" applyAlignment="1" applyProtection="1">
      <alignment vertical="center"/>
      <protection hidden="1"/>
    </xf>
    <xf numFmtId="0" fontId="9" fillId="0" borderId="0" xfId="0" applyFont="1" applyBorder="1" applyAlignment="1" applyProtection="1">
      <alignment horizontal="right" vertical="center"/>
      <protection hidden="1"/>
    </xf>
    <xf numFmtId="0" fontId="3" fillId="35" borderId="42" xfId="0" applyFont="1" applyFill="1" applyBorder="1" applyAlignment="1">
      <alignment vertical="center"/>
    </xf>
    <xf numFmtId="0" fontId="3" fillId="35" borderId="43" xfId="0" applyFont="1" applyFill="1" applyBorder="1" applyAlignment="1">
      <alignment vertical="center"/>
    </xf>
    <xf numFmtId="0" fontId="3" fillId="35" borderId="44" xfId="0" applyFont="1" applyFill="1" applyBorder="1" applyAlignment="1">
      <alignment vertical="center"/>
    </xf>
    <xf numFmtId="0" fontId="5" fillId="35" borderId="45" xfId="0" applyFont="1" applyFill="1" applyBorder="1" applyAlignment="1">
      <alignment vertical="center"/>
    </xf>
    <xf numFmtId="0" fontId="5" fillId="35" borderId="46" xfId="0" applyFont="1" applyFill="1" applyBorder="1" applyAlignment="1">
      <alignment vertical="center"/>
    </xf>
    <xf numFmtId="0" fontId="5" fillId="35" borderId="47" xfId="0" applyFont="1" applyFill="1" applyBorder="1" applyAlignment="1">
      <alignment vertical="center"/>
    </xf>
    <xf numFmtId="0" fontId="0" fillId="33"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3" fillId="33" borderId="0" xfId="0" applyFont="1" applyFill="1" applyAlignment="1" applyProtection="1">
      <alignment horizontal="center" vertical="center"/>
      <protection/>
    </xf>
    <xf numFmtId="0" fontId="12" fillId="33" borderId="0" xfId="0" applyFont="1" applyFill="1" applyAlignment="1" applyProtection="1">
      <alignment horizontal="center" vertical="center"/>
      <protection/>
    </xf>
    <xf numFmtId="0" fontId="4"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protection/>
    </xf>
    <xf numFmtId="0" fontId="3" fillId="35" borderId="42" xfId="0" applyFont="1" applyFill="1" applyBorder="1" applyAlignment="1" applyProtection="1">
      <alignment vertical="center"/>
      <protection/>
    </xf>
    <xf numFmtId="0" fontId="3" fillId="35" borderId="43" xfId="0" applyFont="1" applyFill="1" applyBorder="1" applyAlignment="1" applyProtection="1">
      <alignment vertical="center"/>
      <protection/>
    </xf>
    <xf numFmtId="0" fontId="3" fillId="35" borderId="44" xfId="0" applyFont="1" applyFill="1" applyBorder="1" applyAlignment="1" applyProtection="1">
      <alignment vertical="center"/>
      <protection/>
    </xf>
    <xf numFmtId="0" fontId="6" fillId="33" borderId="0" xfId="0" applyFont="1" applyFill="1" applyAlignment="1" applyProtection="1">
      <alignment vertical="center"/>
      <protection/>
    </xf>
    <xf numFmtId="0" fontId="5" fillId="35" borderId="45" xfId="0" applyFont="1" applyFill="1" applyBorder="1" applyAlignment="1" applyProtection="1">
      <alignment vertical="center"/>
      <protection/>
    </xf>
    <xf numFmtId="0" fontId="5" fillId="35" borderId="46" xfId="0" applyFont="1" applyFill="1" applyBorder="1" applyAlignment="1" applyProtection="1">
      <alignment vertical="center"/>
      <protection/>
    </xf>
    <xf numFmtId="0" fontId="5" fillId="35" borderId="47" xfId="0" applyFont="1" applyFill="1" applyBorder="1" applyAlignment="1" applyProtection="1">
      <alignment vertical="center"/>
      <protection/>
    </xf>
    <xf numFmtId="0" fontId="13" fillId="33" borderId="0" xfId="0" applyFont="1" applyFill="1" applyAlignment="1" applyProtection="1">
      <alignment vertical="center"/>
      <protection/>
    </xf>
    <xf numFmtId="0" fontId="6" fillId="0" borderId="0" xfId="0" applyFont="1" applyAlignment="1" applyProtection="1">
      <alignment vertical="center"/>
      <protection/>
    </xf>
    <xf numFmtId="0" fontId="6" fillId="0" borderId="10" xfId="0" applyFont="1" applyBorder="1" applyAlignment="1" applyProtection="1">
      <alignment vertical="center"/>
      <protection/>
    </xf>
    <xf numFmtId="0" fontId="6" fillId="33" borderId="10" xfId="0" applyFont="1" applyFill="1" applyBorder="1" applyAlignment="1" applyProtection="1">
      <alignment horizontal="center" vertical="center"/>
      <protection/>
    </xf>
    <xf numFmtId="0" fontId="7" fillId="33" borderId="0" xfId="0" applyFont="1" applyFill="1" applyAlignment="1" applyProtection="1">
      <alignment vertical="center"/>
      <protection/>
    </xf>
    <xf numFmtId="189" fontId="6" fillId="0" borderId="0" xfId="0" applyNumberFormat="1" applyFont="1" applyAlignment="1" applyProtection="1">
      <alignment vertical="center"/>
      <protection/>
    </xf>
    <xf numFmtId="0" fontId="6" fillId="0" borderId="0" xfId="0" applyFont="1" applyAlignment="1" applyProtection="1" quotePrefix="1">
      <alignment vertical="center"/>
      <protection/>
    </xf>
    <xf numFmtId="0" fontId="6" fillId="0" borderId="0" xfId="0" applyFont="1" applyAlignment="1" applyProtection="1">
      <alignment vertical="center" wrapText="1"/>
      <protection/>
    </xf>
    <xf numFmtId="21" fontId="6" fillId="0" borderId="0" xfId="0" applyNumberFormat="1" applyFont="1" applyAlignment="1" applyProtection="1">
      <alignment vertical="center"/>
      <protection/>
    </xf>
    <xf numFmtId="0" fontId="6" fillId="36" borderId="48" xfId="0" applyFont="1" applyFill="1" applyBorder="1" applyAlignment="1" applyProtection="1">
      <alignment horizontal="center" vertical="center"/>
      <protection/>
    </xf>
    <xf numFmtId="0" fontId="6" fillId="33" borderId="30" xfId="0" applyFont="1" applyFill="1" applyBorder="1" applyAlignment="1" applyProtection="1">
      <alignment horizontal="center" vertical="center"/>
      <protection/>
    </xf>
    <xf numFmtId="0" fontId="6" fillId="36" borderId="49" xfId="0" applyFont="1" applyFill="1" applyBorder="1" applyAlignment="1" applyProtection="1">
      <alignment horizontal="center" vertical="center"/>
      <protection/>
    </xf>
    <xf numFmtId="0" fontId="6" fillId="33" borderId="0" xfId="0" applyFont="1" applyFill="1" applyBorder="1" applyAlignment="1" applyProtection="1">
      <alignment vertical="center"/>
      <protection/>
    </xf>
    <xf numFmtId="0" fontId="6" fillId="34" borderId="0" xfId="0" applyFont="1" applyFill="1" applyBorder="1" applyAlignment="1" applyProtection="1">
      <alignment horizontal="center" vertical="center" shrinkToFit="1"/>
      <protection/>
    </xf>
    <xf numFmtId="0" fontId="6" fillId="0" borderId="0" xfId="0" applyFont="1" applyBorder="1" applyAlignment="1" applyProtection="1">
      <alignment vertical="center"/>
      <protection/>
    </xf>
    <xf numFmtId="0" fontId="6" fillId="36" borderId="10" xfId="0" applyFont="1" applyFill="1" applyBorder="1" applyAlignment="1" applyProtection="1">
      <alignment horizontal="left" vertical="center"/>
      <protection locked="0"/>
    </xf>
    <xf numFmtId="0" fontId="6" fillId="36" borderId="30" xfId="0" applyFont="1" applyFill="1" applyBorder="1" applyAlignment="1" applyProtection="1">
      <alignment horizontal="left" vertical="center"/>
      <protection locked="0"/>
    </xf>
    <xf numFmtId="0" fontId="22" fillId="33" borderId="0" xfId="0" applyFont="1" applyFill="1" applyAlignment="1">
      <alignment vertical="center"/>
    </xf>
    <xf numFmtId="0" fontId="9" fillId="0" borderId="50" xfId="0" applyFont="1" applyBorder="1" applyAlignment="1" applyProtection="1">
      <alignment vertical="center"/>
      <protection hidden="1"/>
    </xf>
    <xf numFmtId="0" fontId="9" fillId="0" borderId="51" xfId="0" applyFont="1" applyBorder="1" applyAlignment="1" applyProtection="1">
      <alignment vertical="center"/>
      <protection hidden="1"/>
    </xf>
    <xf numFmtId="0" fontId="8" fillId="0" borderId="52" xfId="0" applyFont="1" applyBorder="1" applyAlignment="1" applyProtection="1">
      <alignment vertical="center"/>
      <protection hidden="1"/>
    </xf>
    <xf numFmtId="0" fontId="8" fillId="0" borderId="50" xfId="0" applyFont="1" applyBorder="1" applyAlignment="1" applyProtection="1">
      <alignment vertical="center"/>
      <protection hidden="1"/>
    </xf>
    <xf numFmtId="0" fontId="8" fillId="0" borderId="50" xfId="0" applyFont="1" applyBorder="1" applyAlignment="1">
      <alignment vertical="center"/>
    </xf>
    <xf numFmtId="0" fontId="0" fillId="0" borderId="0" xfId="0" applyAlignment="1">
      <alignment vertical="center"/>
    </xf>
    <xf numFmtId="0" fontId="0" fillId="0" borderId="0" xfId="0" applyFont="1" applyBorder="1" applyAlignment="1" applyProtection="1">
      <alignment vertical="center"/>
      <protection hidden="1"/>
    </xf>
    <xf numFmtId="0" fontId="0" fillId="6" borderId="10" xfId="0" applyFont="1" applyFill="1" applyBorder="1" applyAlignment="1" applyProtection="1">
      <alignment vertical="center"/>
      <protection hidden="1"/>
    </xf>
    <xf numFmtId="0" fontId="0" fillId="6" borderId="10" xfId="0" applyFont="1" applyFill="1" applyBorder="1" applyAlignment="1" applyProtection="1">
      <alignment vertical="center" shrinkToFit="1"/>
      <protection hidden="1"/>
    </xf>
    <xf numFmtId="183" fontId="0" fillId="6" borderId="10" xfId="0" applyNumberFormat="1" applyFont="1" applyFill="1" applyBorder="1" applyAlignment="1" applyProtection="1">
      <alignment vertical="center"/>
      <protection hidden="1"/>
    </xf>
    <xf numFmtId="0" fontId="0" fillId="6" borderId="10" xfId="0" applyFill="1" applyBorder="1" applyAlignment="1">
      <alignment vertical="center"/>
    </xf>
    <xf numFmtId="0" fontId="0" fillId="6" borderId="10" xfId="0" applyFill="1" applyBorder="1" applyAlignment="1">
      <alignment vertical="center" shrinkToFit="1"/>
    </xf>
    <xf numFmtId="0" fontId="0" fillId="0" borderId="10" xfId="0" applyBorder="1" applyAlignment="1">
      <alignment vertical="center"/>
    </xf>
    <xf numFmtId="0" fontId="0" fillId="0" borderId="10" xfId="0"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183" fontId="19" fillId="0" borderId="53" xfId="0" applyNumberFormat="1" applyFont="1" applyBorder="1" applyAlignment="1" applyProtection="1">
      <alignment horizontal="right" vertical="center"/>
      <protection hidden="1"/>
    </xf>
    <xf numFmtId="0" fontId="8" fillId="0" borderId="0" xfId="0" applyFont="1" applyBorder="1" applyAlignment="1" applyProtection="1">
      <alignment vertical="center" shrinkToFit="1"/>
      <protection hidden="1"/>
    </xf>
    <xf numFmtId="0" fontId="17" fillId="0" borderId="18" xfId="0" applyFont="1" applyBorder="1" applyAlignment="1" applyProtection="1">
      <alignment vertical="center"/>
      <protection hidden="1"/>
    </xf>
    <xf numFmtId="0" fontId="19" fillId="0" borderId="28" xfId="0" applyFont="1" applyBorder="1" applyAlignment="1" applyProtection="1">
      <alignment vertical="center"/>
      <protection hidden="1"/>
    </xf>
    <xf numFmtId="0" fontId="19" fillId="0" borderId="0" xfId="0" applyFont="1" applyBorder="1" applyAlignment="1" applyProtection="1">
      <alignment horizontal="right" vertical="center"/>
      <protection hidden="1"/>
    </xf>
    <xf numFmtId="184" fontId="19" fillId="0" borderId="0" xfId="0" applyNumberFormat="1" applyFont="1" applyBorder="1" applyAlignment="1" applyProtection="1">
      <alignment horizontal="center" vertical="center"/>
      <protection hidden="1"/>
    </xf>
    <xf numFmtId="0" fontId="19" fillId="0" borderId="14" xfId="0" applyFont="1" applyBorder="1" applyAlignment="1" applyProtection="1">
      <alignment horizontal="center" vertical="center"/>
      <protection hidden="1"/>
    </xf>
    <xf numFmtId="185" fontId="19" fillId="0" borderId="14" xfId="0" applyNumberFormat="1" applyFont="1" applyBorder="1" applyAlignment="1" applyProtection="1">
      <alignment horizontal="center" vertical="center"/>
      <protection hidden="1"/>
    </xf>
    <xf numFmtId="0" fontId="21" fillId="0" borderId="40" xfId="0" applyFont="1" applyBorder="1" applyAlignment="1">
      <alignment vertical="center"/>
    </xf>
    <xf numFmtId="0" fontId="20" fillId="0" borderId="40" xfId="0" applyFont="1" applyBorder="1" applyAlignment="1">
      <alignment vertical="center"/>
    </xf>
    <xf numFmtId="0" fontId="22" fillId="33" borderId="0" xfId="0" applyFont="1" applyFill="1" applyAlignment="1" applyProtection="1">
      <alignment vertical="center"/>
      <protection/>
    </xf>
    <xf numFmtId="0" fontId="6" fillId="36" borderId="10" xfId="0" applyFont="1" applyFill="1" applyBorder="1" applyAlignment="1" applyProtection="1">
      <alignment horizontal="left" vertical="center"/>
      <protection/>
    </xf>
    <xf numFmtId="0" fontId="6" fillId="36" borderId="30" xfId="0" applyFont="1" applyFill="1" applyBorder="1" applyAlignment="1" applyProtection="1">
      <alignment horizontal="left" vertical="center"/>
      <protection/>
    </xf>
    <xf numFmtId="0" fontId="64" fillId="0" borderId="0" xfId="0" applyFont="1" applyAlignment="1">
      <alignment horizontal="center" vertical="center"/>
    </xf>
    <xf numFmtId="0" fontId="0" fillId="0" borderId="10" xfId="0" applyFont="1" applyBorder="1" applyAlignment="1" applyProtection="1">
      <alignment horizontal="center" vertical="center" wrapText="1"/>
      <protection hidden="1"/>
    </xf>
    <xf numFmtId="0" fontId="0" fillId="0" borderId="0" xfId="0" applyFill="1" applyBorder="1" applyAlignment="1">
      <alignment vertical="center" wrapText="1"/>
    </xf>
    <xf numFmtId="0" fontId="9" fillId="0" borderId="14" xfId="0" applyFont="1" applyBorder="1" applyAlignment="1" applyProtection="1">
      <alignment horizontal="left" vertical="center"/>
      <protection hidden="1"/>
    </xf>
    <xf numFmtId="0" fontId="2" fillId="0" borderId="0" xfId="0" applyFont="1" applyAlignment="1" applyProtection="1">
      <alignment vertical="center"/>
      <protection hidden="1"/>
    </xf>
    <xf numFmtId="41" fontId="0" fillId="6" borderId="10" xfId="49" applyFont="1" applyFill="1" applyBorder="1" applyAlignment="1" applyProtection="1">
      <alignment vertical="center"/>
      <protection hidden="1"/>
    </xf>
    <xf numFmtId="0" fontId="19" fillId="0" borderId="18" xfId="0" applyFont="1" applyBorder="1" applyAlignment="1" applyProtection="1">
      <alignment vertical="center"/>
      <protection hidden="1"/>
    </xf>
    <xf numFmtId="183" fontId="19" fillId="0" borderId="53" xfId="0" applyNumberFormat="1" applyFont="1" applyBorder="1" applyAlignment="1" applyProtection="1">
      <alignment horizontal="left" vertical="center"/>
      <protection hidden="1"/>
    </xf>
    <xf numFmtId="0" fontId="8" fillId="0" borderId="14" xfId="0" applyFont="1" applyBorder="1" applyAlignment="1" applyProtection="1">
      <alignment horizontal="left" vertical="center"/>
      <protection hidden="1"/>
    </xf>
    <xf numFmtId="0" fontId="9" fillId="0" borderId="15" xfId="0" applyFont="1" applyBorder="1" applyAlignment="1" applyProtection="1">
      <alignment horizontal="left" vertical="center"/>
      <protection hidden="1"/>
    </xf>
    <xf numFmtId="0" fontId="6" fillId="33" borderId="28"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54"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56" xfId="0" applyFont="1" applyFill="1" applyBorder="1" applyAlignment="1">
      <alignment horizontal="center" vertical="center"/>
    </xf>
    <xf numFmtId="0" fontId="6" fillId="36" borderId="10" xfId="0" applyFont="1" applyFill="1" applyBorder="1" applyAlignment="1" applyProtection="1">
      <alignment horizontal="left" vertical="center"/>
      <protection locked="0"/>
    </xf>
    <xf numFmtId="0" fontId="6" fillId="36" borderId="48" xfId="0" applyFont="1" applyFill="1" applyBorder="1" applyAlignment="1" applyProtection="1">
      <alignment horizontal="left" vertical="center"/>
      <protection locked="0"/>
    </xf>
    <xf numFmtId="0" fontId="65" fillId="37" borderId="57" xfId="43" applyFont="1" applyFill="1" applyBorder="1" applyAlignment="1">
      <alignment horizontal="left" vertical="center" wrapText="1"/>
    </xf>
    <xf numFmtId="0" fontId="65" fillId="37" borderId="58" xfId="43" applyFont="1" applyFill="1" applyBorder="1" applyAlignment="1">
      <alignment horizontal="left" vertical="center" wrapText="1"/>
    </xf>
    <xf numFmtId="0" fontId="65" fillId="37" borderId="59" xfId="43"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0" xfId="0" applyFont="1" applyFill="1" applyAlignment="1">
      <alignment horizontal="left" vertical="center" wrapText="1"/>
    </xf>
    <xf numFmtId="0" fontId="6" fillId="0" borderId="10" xfId="0" applyFont="1" applyBorder="1" applyAlignment="1" applyProtection="1">
      <alignment horizontal="left" vertical="center" shrinkToFit="1"/>
      <protection locked="0"/>
    </xf>
    <xf numFmtId="0" fontId="6" fillId="0" borderId="48" xfId="0" applyFont="1" applyBorder="1" applyAlignment="1" applyProtection="1">
      <alignment horizontal="left" vertical="center" shrinkToFit="1"/>
      <protection locked="0"/>
    </xf>
    <xf numFmtId="0" fontId="0" fillId="0" borderId="32"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6" fillId="33" borderId="60" xfId="0" applyFont="1" applyFill="1" applyBorder="1" applyAlignment="1">
      <alignment horizontal="left" vertical="center"/>
    </xf>
    <xf numFmtId="0" fontId="6" fillId="33" borderId="10" xfId="0" applyFont="1" applyFill="1" applyBorder="1" applyAlignment="1">
      <alignment horizontal="left" vertical="center"/>
    </xf>
    <xf numFmtId="176" fontId="6" fillId="0" borderId="10" xfId="0" applyNumberFormat="1" applyFont="1" applyFill="1" applyBorder="1" applyAlignment="1" applyProtection="1">
      <alignment horizontal="left" vertical="center"/>
      <protection locked="0"/>
    </xf>
    <xf numFmtId="176" fontId="6" fillId="0" borderId="48" xfId="0" applyNumberFormat="1" applyFont="1" applyFill="1" applyBorder="1" applyAlignment="1" applyProtection="1">
      <alignment horizontal="left" vertical="center"/>
      <protection locked="0"/>
    </xf>
    <xf numFmtId="0" fontId="6" fillId="33" borderId="61" xfId="0" applyFont="1" applyFill="1" applyBorder="1" applyAlignment="1">
      <alignment horizontal="left" vertical="center"/>
    </xf>
    <xf numFmtId="0" fontId="6" fillId="33" borderId="29" xfId="0" applyFont="1" applyFill="1" applyBorder="1" applyAlignment="1">
      <alignment horizontal="left" vertical="center"/>
    </xf>
    <xf numFmtId="0" fontId="6" fillId="33" borderId="62" xfId="0" applyFont="1" applyFill="1" applyBorder="1" applyAlignment="1">
      <alignment horizontal="left" vertical="center"/>
    </xf>
    <xf numFmtId="0" fontId="66" fillId="33" borderId="0" xfId="0" applyFont="1" applyFill="1" applyAlignment="1">
      <alignment horizontal="center" vertical="center"/>
    </xf>
    <xf numFmtId="0" fontId="6" fillId="33" borderId="63" xfId="0" applyFont="1" applyFill="1" applyBorder="1" applyAlignment="1">
      <alignment horizontal="left" vertical="center"/>
    </xf>
    <xf numFmtId="0" fontId="6" fillId="33" borderId="64" xfId="0" applyFont="1" applyFill="1" applyBorder="1" applyAlignment="1">
      <alignment horizontal="left" vertical="center"/>
    </xf>
    <xf numFmtId="0" fontId="6" fillId="38" borderId="64" xfId="0" applyFont="1" applyFill="1" applyBorder="1" applyAlignment="1" applyProtection="1">
      <alignment horizontal="left" vertical="center"/>
      <protection locked="0"/>
    </xf>
    <xf numFmtId="0" fontId="6" fillId="38" borderId="65" xfId="0" applyFont="1" applyFill="1" applyBorder="1" applyAlignment="1" applyProtection="1">
      <alignment horizontal="left" vertical="center"/>
      <protection locked="0"/>
    </xf>
    <xf numFmtId="0" fontId="12" fillId="33" borderId="0" xfId="0" applyFont="1" applyFill="1" applyAlignment="1">
      <alignment horizontal="center" vertical="center"/>
    </xf>
    <xf numFmtId="0" fontId="6" fillId="0" borderId="10" xfId="0" applyFont="1" applyBorder="1" applyAlignment="1" applyProtection="1">
      <alignment horizontal="left" vertical="center"/>
      <protection locked="0"/>
    </xf>
    <xf numFmtId="0" fontId="6" fillId="0" borderId="48" xfId="0" applyFont="1" applyBorder="1" applyAlignment="1" applyProtection="1">
      <alignment horizontal="left" vertical="center"/>
      <protection locked="0"/>
    </xf>
    <xf numFmtId="0" fontId="24" fillId="33" borderId="43" xfId="0" applyFont="1" applyFill="1" applyBorder="1" applyAlignment="1">
      <alignment horizontal="left" vertical="center"/>
    </xf>
    <xf numFmtId="0" fontId="24" fillId="33" borderId="0" xfId="0" applyFont="1" applyFill="1" applyAlignment="1">
      <alignment horizontal="left" vertical="center"/>
    </xf>
    <xf numFmtId="187" fontId="6" fillId="36" borderId="10" xfId="0" applyNumberFormat="1" applyFont="1" applyFill="1" applyBorder="1" applyAlignment="1" applyProtection="1">
      <alignment horizontal="left" vertical="center"/>
      <protection locked="0"/>
    </xf>
    <xf numFmtId="187" fontId="6" fillId="36" borderId="48" xfId="0" applyNumberFormat="1" applyFont="1" applyFill="1" applyBorder="1" applyAlignment="1" applyProtection="1">
      <alignment horizontal="left" vertical="center"/>
      <protection locked="0"/>
    </xf>
    <xf numFmtId="188" fontId="6" fillId="0" borderId="10" xfId="0" applyNumberFormat="1" applyFont="1" applyBorder="1" applyAlignment="1" applyProtection="1">
      <alignment horizontal="left" vertical="center" shrinkToFit="1"/>
      <protection locked="0"/>
    </xf>
    <xf numFmtId="188" fontId="6" fillId="0" borderId="48" xfId="0" applyNumberFormat="1" applyFont="1" applyBorder="1" applyAlignment="1" applyProtection="1">
      <alignment horizontal="left" vertical="center" shrinkToFit="1"/>
      <protection locked="0"/>
    </xf>
    <xf numFmtId="0" fontId="6" fillId="33" borderId="28"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54" xfId="0" applyFont="1" applyFill="1" applyBorder="1" applyAlignment="1">
      <alignment horizontal="left" vertical="center"/>
    </xf>
    <xf numFmtId="0" fontId="6" fillId="33" borderId="66" xfId="0" applyFont="1" applyFill="1" applyBorder="1" applyAlignment="1">
      <alignment horizontal="left" vertical="center"/>
    </xf>
    <xf numFmtId="0" fontId="6" fillId="33" borderId="55" xfId="0" applyFont="1" applyFill="1" applyBorder="1" applyAlignment="1">
      <alignment horizontal="left" vertical="center"/>
    </xf>
    <xf numFmtId="0" fontId="6" fillId="36" borderId="10" xfId="0" applyNumberFormat="1" applyFont="1" applyFill="1" applyBorder="1" applyAlignment="1" applyProtection="1">
      <alignment horizontal="left" vertical="center"/>
      <protection locked="0"/>
    </xf>
    <xf numFmtId="0" fontId="6" fillId="36" borderId="48" xfId="0" applyNumberFormat="1" applyFont="1" applyFill="1" applyBorder="1" applyAlignment="1" applyProtection="1">
      <alignment horizontal="left" vertical="center"/>
      <protection locked="0"/>
    </xf>
    <xf numFmtId="0" fontId="6" fillId="33" borderId="60" xfId="0" applyFont="1" applyFill="1" applyBorder="1" applyAlignment="1" applyProtection="1">
      <alignment horizontal="left" vertical="center"/>
      <protection/>
    </xf>
    <xf numFmtId="0" fontId="6" fillId="33" borderId="10" xfId="0" applyFont="1" applyFill="1" applyBorder="1" applyAlignment="1" applyProtection="1">
      <alignment horizontal="left" vertical="center"/>
      <protection/>
    </xf>
    <xf numFmtId="0" fontId="6" fillId="0" borderId="10" xfId="0" applyFont="1" applyBorder="1" applyAlignment="1" applyProtection="1">
      <alignment horizontal="left" vertical="center" shrinkToFit="1"/>
      <protection/>
    </xf>
    <xf numFmtId="0" fontId="6" fillId="0" borderId="48" xfId="0" applyFont="1" applyBorder="1" applyAlignment="1" applyProtection="1">
      <alignment horizontal="left" vertical="center" shrinkToFit="1"/>
      <protection/>
    </xf>
    <xf numFmtId="0" fontId="6" fillId="33" borderId="61" xfId="0" applyFont="1" applyFill="1" applyBorder="1" applyAlignment="1" applyProtection="1">
      <alignment horizontal="left" vertical="center"/>
      <protection/>
    </xf>
    <xf numFmtId="0" fontId="6" fillId="33" borderId="29" xfId="0" applyFont="1" applyFill="1" applyBorder="1" applyAlignment="1" applyProtection="1">
      <alignment horizontal="left" vertical="center"/>
      <protection/>
    </xf>
    <xf numFmtId="0" fontId="6" fillId="33" borderId="62" xfId="0" applyFont="1" applyFill="1" applyBorder="1" applyAlignment="1" applyProtection="1">
      <alignment horizontal="left" vertical="center"/>
      <protection/>
    </xf>
    <xf numFmtId="0" fontId="0" fillId="0" borderId="32" xfId="0" applyFont="1" applyBorder="1" applyAlignment="1" applyProtection="1">
      <alignment horizontal="left" vertical="center" wrapText="1" shrinkToFit="1"/>
      <protection/>
    </xf>
    <xf numFmtId="0" fontId="0" fillId="0" borderId="26" xfId="0" applyFont="1" applyBorder="1" applyAlignment="1" applyProtection="1">
      <alignment horizontal="left" vertical="center" wrapText="1" shrinkToFit="1"/>
      <protection/>
    </xf>
    <xf numFmtId="0" fontId="66" fillId="33" borderId="0" xfId="0" applyFont="1" applyFill="1" applyAlignment="1" applyProtection="1">
      <alignment horizontal="center" vertical="center"/>
      <protection/>
    </xf>
    <xf numFmtId="0" fontId="12" fillId="33" borderId="0" xfId="0" applyFont="1" applyFill="1" applyAlignment="1" applyProtection="1">
      <alignment horizontal="center" vertical="center"/>
      <protection/>
    </xf>
    <xf numFmtId="0" fontId="6" fillId="33" borderId="63" xfId="0" applyFont="1" applyFill="1" applyBorder="1" applyAlignment="1" applyProtection="1">
      <alignment horizontal="left" vertical="center"/>
      <protection/>
    </xf>
    <xf numFmtId="0" fontId="6" fillId="33" borderId="64" xfId="0" applyFont="1" applyFill="1" applyBorder="1" applyAlignment="1" applyProtection="1">
      <alignment horizontal="left" vertical="center"/>
      <protection/>
    </xf>
    <xf numFmtId="0" fontId="6" fillId="38" borderId="64" xfId="0" applyFont="1" applyFill="1" applyBorder="1" applyAlignment="1" applyProtection="1">
      <alignment horizontal="left" vertical="center"/>
      <protection/>
    </xf>
    <xf numFmtId="0" fontId="6" fillId="38" borderId="65" xfId="0" applyFont="1" applyFill="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48" xfId="0" applyFont="1" applyBorder="1" applyAlignment="1" applyProtection="1">
      <alignment horizontal="left" vertical="center"/>
      <protection/>
    </xf>
    <xf numFmtId="188" fontId="6" fillId="0" borderId="10" xfId="0" applyNumberFormat="1" applyFont="1" applyBorder="1" applyAlignment="1" applyProtection="1">
      <alignment horizontal="left" vertical="center" shrinkToFit="1"/>
      <protection/>
    </xf>
    <xf numFmtId="188" fontId="6" fillId="0" borderId="48" xfId="0" applyNumberFormat="1" applyFont="1" applyBorder="1" applyAlignment="1" applyProtection="1">
      <alignment horizontal="left" vertical="center" shrinkToFit="1"/>
      <protection/>
    </xf>
    <xf numFmtId="0" fontId="7" fillId="33" borderId="18" xfId="0" applyFont="1" applyFill="1" applyBorder="1" applyAlignment="1" applyProtection="1">
      <alignment horizontal="left" vertical="center" wrapText="1"/>
      <protection/>
    </xf>
    <xf numFmtId="0" fontId="7" fillId="33" borderId="0" xfId="0" applyFont="1" applyFill="1" applyAlignment="1" applyProtection="1">
      <alignment horizontal="left" vertical="center" wrapText="1"/>
      <protection/>
    </xf>
    <xf numFmtId="0" fontId="6" fillId="36" borderId="10" xfId="0" applyNumberFormat="1" applyFont="1" applyFill="1" applyBorder="1" applyAlignment="1" applyProtection="1">
      <alignment horizontal="left" vertical="center"/>
      <protection/>
    </xf>
    <xf numFmtId="0" fontId="6" fillId="36" borderId="48" xfId="0" applyNumberFormat="1" applyFont="1" applyFill="1" applyBorder="1" applyAlignment="1" applyProtection="1">
      <alignment horizontal="left" vertical="center"/>
      <protection/>
    </xf>
    <xf numFmtId="176" fontId="6" fillId="0" borderId="10" xfId="0" applyNumberFormat="1" applyFont="1" applyFill="1" applyBorder="1" applyAlignment="1" applyProtection="1">
      <alignment horizontal="left" vertical="center"/>
      <protection/>
    </xf>
    <xf numFmtId="176" fontId="6" fillId="0" borderId="48" xfId="0" applyNumberFormat="1" applyFont="1" applyFill="1" applyBorder="1" applyAlignment="1" applyProtection="1">
      <alignment horizontal="left" vertical="center"/>
      <protection/>
    </xf>
    <xf numFmtId="187" fontId="6" fillId="36" borderId="10" xfId="0" applyNumberFormat="1" applyFont="1" applyFill="1" applyBorder="1" applyAlignment="1" applyProtection="1">
      <alignment horizontal="left" vertical="center"/>
      <protection/>
    </xf>
    <xf numFmtId="187" fontId="6" fillId="36" borderId="48" xfId="0" applyNumberFormat="1" applyFont="1" applyFill="1" applyBorder="1" applyAlignment="1" applyProtection="1">
      <alignment horizontal="left" vertical="center"/>
      <protection/>
    </xf>
    <xf numFmtId="0" fontId="6" fillId="33" borderId="28"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54" xfId="0" applyFont="1" applyFill="1" applyBorder="1" applyAlignment="1" applyProtection="1">
      <alignment horizontal="left" vertical="center"/>
      <protection/>
    </xf>
    <xf numFmtId="0" fontId="6" fillId="33" borderId="66" xfId="0" applyFont="1" applyFill="1" applyBorder="1" applyAlignment="1" applyProtection="1">
      <alignment horizontal="left" vertical="center"/>
      <protection/>
    </xf>
    <xf numFmtId="0" fontId="6" fillId="33" borderId="55" xfId="0" applyFont="1" applyFill="1" applyBorder="1" applyAlignment="1" applyProtection="1">
      <alignment horizontal="left" vertical="center"/>
      <protection/>
    </xf>
    <xf numFmtId="0" fontId="6" fillId="36" borderId="10" xfId="0" applyFont="1" applyFill="1" applyBorder="1" applyAlignment="1" applyProtection="1">
      <alignment horizontal="left" vertical="center"/>
      <protection/>
    </xf>
    <xf numFmtId="0" fontId="6" fillId="36" borderId="48" xfId="0" applyFont="1" applyFill="1" applyBorder="1" applyAlignment="1" applyProtection="1">
      <alignment horizontal="left" vertical="center"/>
      <protection/>
    </xf>
    <xf numFmtId="0" fontId="6" fillId="33" borderId="28"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protection/>
    </xf>
    <xf numFmtId="0" fontId="6" fillId="33" borderId="54" xfId="0" applyFont="1" applyFill="1" applyBorder="1" applyAlignment="1" applyProtection="1">
      <alignment horizontal="center" vertical="center"/>
      <protection/>
    </xf>
    <xf numFmtId="0" fontId="6" fillId="33" borderId="55"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56" xfId="0" applyFont="1" applyFill="1" applyBorder="1" applyAlignment="1" applyProtection="1">
      <alignment horizontal="center" vertical="center"/>
      <protection/>
    </xf>
    <xf numFmtId="0" fontId="65" fillId="37" borderId="57" xfId="43" applyFont="1" applyFill="1" applyBorder="1" applyAlignment="1" applyProtection="1">
      <alignment horizontal="center" vertical="center" wrapText="1"/>
      <protection/>
    </xf>
    <xf numFmtId="0" fontId="65" fillId="37" borderId="58" xfId="43" applyFont="1" applyFill="1" applyBorder="1" applyAlignment="1" applyProtection="1">
      <alignment horizontal="center" vertical="center" wrapText="1"/>
      <protection/>
    </xf>
    <xf numFmtId="0" fontId="65" fillId="37" borderId="59" xfId="43" applyFont="1" applyFill="1" applyBorder="1" applyAlignment="1" applyProtection="1">
      <alignment horizontal="center" vertical="center" wrapText="1"/>
      <protection/>
    </xf>
    <xf numFmtId="0" fontId="9" fillId="0" borderId="0" xfId="0" applyFont="1" applyBorder="1" applyAlignment="1" applyProtection="1">
      <alignment vertical="center"/>
      <protection hidden="1"/>
    </xf>
    <xf numFmtId="0" fontId="8" fillId="0" borderId="61"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8" fillId="0" borderId="62" xfId="0" applyFont="1" applyBorder="1" applyAlignment="1" applyProtection="1">
      <alignment horizontal="center" vertical="center"/>
      <protection hidden="1"/>
    </xf>
    <xf numFmtId="0" fontId="8" fillId="0" borderId="53"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protection hidden="1"/>
    </xf>
    <xf numFmtId="0" fontId="8" fillId="0" borderId="31" xfId="0" applyFont="1" applyBorder="1" applyAlignment="1" applyProtection="1">
      <alignment horizontal="center" vertical="center"/>
      <protection hidden="1"/>
    </xf>
    <xf numFmtId="0" fontId="8" fillId="0" borderId="55" xfId="0" applyFont="1" applyBorder="1" applyAlignment="1" applyProtection="1">
      <alignment horizontal="center" vertical="center"/>
      <protection hidden="1"/>
    </xf>
    <xf numFmtId="0" fontId="9" fillId="0" borderId="29" xfId="0" applyFont="1" applyBorder="1" applyAlignment="1" applyProtection="1">
      <alignment horizontal="left" vertical="center" indent="1"/>
      <protection hidden="1"/>
    </xf>
    <xf numFmtId="0" fontId="9" fillId="0" borderId="53" xfId="0" applyFont="1" applyBorder="1" applyAlignment="1" applyProtection="1">
      <alignment horizontal="left" vertical="center"/>
      <protection hidden="1"/>
    </xf>
    <xf numFmtId="0" fontId="9" fillId="0" borderId="14" xfId="0" applyFont="1" applyBorder="1" applyAlignment="1" applyProtection="1">
      <alignment horizontal="left" vertical="center"/>
      <protection hidden="1"/>
    </xf>
    <xf numFmtId="0" fontId="9" fillId="0" borderId="31" xfId="0" applyFont="1" applyBorder="1" applyAlignment="1" applyProtection="1">
      <alignment horizontal="left" vertical="center"/>
      <protection hidden="1"/>
    </xf>
    <xf numFmtId="0" fontId="9" fillId="0" borderId="66" xfId="0" applyFont="1" applyBorder="1" applyAlignment="1" applyProtection="1">
      <alignment horizontal="left" vertical="center"/>
      <protection hidden="1"/>
    </xf>
    <xf numFmtId="0" fontId="19" fillId="0" borderId="67" xfId="0" applyNumberFormat="1" applyFont="1" applyBorder="1" applyAlignment="1" applyProtection="1">
      <alignment horizontal="left" vertical="center" wrapText="1"/>
      <protection hidden="1"/>
    </xf>
    <xf numFmtId="0" fontId="19" fillId="0" borderId="0" xfId="0" applyNumberFormat="1" applyFont="1" applyBorder="1" applyAlignment="1" applyProtection="1">
      <alignment horizontal="left" vertical="center" wrapText="1"/>
      <protection hidden="1"/>
    </xf>
    <xf numFmtId="0" fontId="19" fillId="0" borderId="68" xfId="0" applyNumberFormat="1" applyFont="1" applyBorder="1" applyAlignment="1" applyProtection="1">
      <alignment horizontal="left" vertical="center" wrapText="1"/>
      <protection hidden="1"/>
    </xf>
    <xf numFmtId="0" fontId="19" fillId="0" borderId="31" xfId="0" applyNumberFormat="1" applyFont="1" applyBorder="1" applyAlignment="1" applyProtection="1">
      <alignment horizontal="left" vertical="center" wrapText="1"/>
      <protection hidden="1"/>
    </xf>
    <xf numFmtId="0" fontId="19" fillId="0" borderId="66" xfId="0" applyNumberFormat="1" applyFont="1" applyBorder="1" applyAlignment="1" applyProtection="1">
      <alignment horizontal="left" vertical="center" wrapText="1"/>
      <protection hidden="1"/>
    </xf>
    <xf numFmtId="0" fontId="19" fillId="0" borderId="55" xfId="0" applyNumberFormat="1" applyFont="1" applyBorder="1" applyAlignment="1" applyProtection="1">
      <alignment horizontal="left" vertical="center" wrapText="1"/>
      <protection hidden="1"/>
    </xf>
    <xf numFmtId="0" fontId="8" fillId="0" borderId="32" xfId="0" applyFont="1" applyBorder="1" applyAlignment="1" applyProtection="1">
      <alignment horizontal="center" vertical="center" wrapText="1"/>
      <protection hidden="1"/>
    </xf>
    <xf numFmtId="0" fontId="9" fillId="0" borderId="32" xfId="0" applyFont="1" applyBorder="1" applyAlignment="1" applyProtection="1">
      <alignment horizontal="left" vertical="center"/>
      <protection hidden="1"/>
    </xf>
    <xf numFmtId="0" fontId="9" fillId="0" borderId="29" xfId="0" applyFont="1" applyBorder="1" applyAlignment="1" applyProtection="1">
      <alignment horizontal="left" vertical="center"/>
      <protection hidden="1"/>
    </xf>
    <xf numFmtId="0" fontId="8" fillId="0" borderId="32" xfId="0" applyFont="1" applyBorder="1" applyAlignment="1" applyProtection="1">
      <alignment vertical="center"/>
      <protection hidden="1"/>
    </xf>
    <xf numFmtId="0" fontId="8" fillId="0" borderId="29" xfId="0" applyFont="1" applyBorder="1" applyAlignment="1" applyProtection="1">
      <alignment vertical="center"/>
      <protection hidden="1"/>
    </xf>
    <xf numFmtId="182" fontId="9" fillId="0" borderId="37" xfId="0" applyNumberFormat="1" applyFont="1" applyBorder="1" applyAlignment="1" applyProtection="1">
      <alignment horizontal="right" vertical="center"/>
      <protection hidden="1"/>
    </xf>
    <xf numFmtId="0" fontId="9" fillId="0" borderId="32" xfId="0" applyFont="1" applyBorder="1" applyAlignment="1" applyProtection="1">
      <alignment horizontal="center" vertical="center" shrinkToFit="1"/>
      <protection hidden="1"/>
    </xf>
    <xf numFmtId="0" fontId="9" fillId="0" borderId="29" xfId="0" applyFont="1" applyBorder="1" applyAlignment="1" applyProtection="1">
      <alignment horizontal="center" vertical="center" shrinkToFit="1"/>
      <protection hidden="1"/>
    </xf>
    <xf numFmtId="0" fontId="8" fillId="0" borderId="32" xfId="0" applyFont="1" applyBorder="1" applyAlignment="1" applyProtection="1">
      <alignment horizontal="left" vertical="center"/>
      <protection hidden="1"/>
    </xf>
    <xf numFmtId="0" fontId="8" fillId="0" borderId="29" xfId="0" applyFont="1" applyBorder="1" applyAlignment="1" applyProtection="1">
      <alignment horizontal="left" vertical="center"/>
      <protection hidden="1"/>
    </xf>
    <xf numFmtId="182" fontId="9" fillId="0" borderId="29" xfId="0" applyNumberFormat="1" applyFont="1" applyBorder="1" applyAlignment="1" applyProtection="1">
      <alignment horizontal="right" vertical="center"/>
      <protection hidden="1"/>
    </xf>
    <xf numFmtId="0" fontId="9" fillId="0" borderId="37" xfId="0" applyFont="1" applyBorder="1" applyAlignment="1" applyProtection="1">
      <alignment horizontal="center" vertical="center"/>
      <protection hidden="1"/>
    </xf>
    <xf numFmtId="0" fontId="8" fillId="0" borderId="69" xfId="0" applyFont="1" applyBorder="1" applyAlignment="1" applyProtection="1">
      <alignment horizontal="center" vertical="center" shrinkToFit="1"/>
      <protection hidden="1"/>
    </xf>
    <xf numFmtId="0" fontId="8" fillId="0" borderId="70" xfId="0" applyFont="1" applyBorder="1" applyAlignment="1" applyProtection="1">
      <alignment horizontal="center" vertical="center" shrinkToFit="1"/>
      <protection hidden="1"/>
    </xf>
    <xf numFmtId="0" fontId="16" fillId="0" borderId="40" xfId="0" applyFont="1" applyBorder="1" applyAlignment="1" applyProtection="1">
      <alignment horizontal="center" vertical="center" shrinkToFit="1"/>
      <protection hidden="1"/>
    </xf>
    <xf numFmtId="0" fontId="8" fillId="0" borderId="28" xfId="0" applyFont="1" applyBorder="1" applyAlignment="1" applyProtection="1">
      <alignment horizontal="center" vertical="center"/>
      <protection hidden="1"/>
    </xf>
    <xf numFmtId="0" fontId="8" fillId="0" borderId="61" xfId="0" applyFont="1" applyBorder="1" applyAlignment="1" applyProtection="1">
      <alignment horizontal="center" vertical="center" shrinkToFit="1"/>
      <protection hidden="1"/>
    </xf>
    <xf numFmtId="0" fontId="8" fillId="0" borderId="29" xfId="0" applyFont="1" applyBorder="1" applyAlignment="1" applyProtection="1">
      <alignment horizontal="center" vertical="center" shrinkToFit="1"/>
      <protection hidden="1"/>
    </xf>
    <xf numFmtId="0" fontId="8" fillId="0" borderId="62" xfId="0" applyFont="1" applyBorder="1" applyAlignment="1" applyProtection="1">
      <alignment horizontal="center" vertical="center" shrinkToFit="1"/>
      <protection hidden="1"/>
    </xf>
    <xf numFmtId="0" fontId="9" fillId="0" borderId="29" xfId="0" applyFont="1" applyBorder="1" applyAlignment="1" applyProtection="1">
      <alignment horizontal="center" vertical="center"/>
      <protection hidden="1"/>
    </xf>
    <xf numFmtId="0" fontId="18" fillId="0" borderId="10" xfId="0" applyFont="1" applyBorder="1" applyAlignment="1" applyProtection="1">
      <alignment horizontal="left" vertical="center" wrapText="1"/>
      <protection hidden="1"/>
    </xf>
    <xf numFmtId="0" fontId="18" fillId="0" borderId="48" xfId="0" applyFont="1" applyBorder="1" applyAlignment="1" applyProtection="1">
      <alignment horizontal="left" vertical="center" wrapText="1"/>
      <protection hidden="1"/>
    </xf>
    <xf numFmtId="0" fontId="10" fillId="0" borderId="71"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0" fillId="0" borderId="27" xfId="0" applyFont="1" applyBorder="1" applyAlignment="1" applyProtection="1">
      <alignment horizontal="left" vertical="center"/>
      <protection hidden="1"/>
    </xf>
    <xf numFmtId="0" fontId="9" fillId="0" borderId="37" xfId="0" applyFont="1" applyBorder="1" applyAlignment="1" applyProtection="1">
      <alignment horizontal="left" vertical="center"/>
      <protection hidden="1"/>
    </xf>
    <xf numFmtId="0" fontId="16" fillId="0" borderId="13" xfId="0" applyFont="1" applyBorder="1" applyAlignment="1" applyProtection="1">
      <alignment horizontal="left" vertical="center" shrinkToFit="1"/>
      <protection hidden="1"/>
    </xf>
    <xf numFmtId="0" fontId="16" fillId="0" borderId="72" xfId="0" applyFont="1" applyBorder="1" applyAlignment="1" applyProtection="1">
      <alignment horizontal="left" vertical="center" shrinkToFit="1"/>
      <protection hidden="1"/>
    </xf>
    <xf numFmtId="0" fontId="9" fillId="0" borderId="66" xfId="0" applyFont="1" applyBorder="1" applyAlignment="1" applyProtection="1">
      <alignment horizontal="left" vertical="center" indent="1"/>
      <protection hidden="1"/>
    </xf>
    <xf numFmtId="0" fontId="8" fillId="0" borderId="54" xfId="0" applyFont="1" applyBorder="1" applyAlignment="1" applyProtection="1">
      <alignment horizontal="center" vertical="center"/>
      <protection hidden="1"/>
    </xf>
    <xf numFmtId="0" fontId="8" fillId="0" borderId="62" xfId="0" applyFont="1" applyBorder="1" applyAlignment="1" applyProtection="1">
      <alignment horizontal="left" vertical="center"/>
      <protection hidden="1"/>
    </xf>
    <xf numFmtId="0" fontId="8" fillId="0" borderId="10" xfId="0" applyFont="1" applyBorder="1" applyAlignment="1" applyProtection="1">
      <alignment horizontal="left" vertical="center"/>
      <protection hidden="1"/>
    </xf>
    <xf numFmtId="0" fontId="19" fillId="0" borderId="10"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19" fillId="0" borderId="10" xfId="0" applyFont="1" applyBorder="1" applyAlignment="1" applyProtection="1">
      <alignment horizontal="left" vertical="center" shrinkToFit="1"/>
      <protection hidden="1"/>
    </xf>
    <xf numFmtId="0" fontId="19" fillId="0" borderId="48" xfId="0" applyFont="1" applyBorder="1" applyAlignment="1" applyProtection="1">
      <alignment horizontal="left" vertical="center" shrinkToFit="1"/>
      <protection hidden="1"/>
    </xf>
    <xf numFmtId="0" fontId="10" fillId="0" borderId="0" xfId="0" applyFont="1" applyBorder="1" applyAlignment="1" applyProtection="1">
      <alignment horizontal="left" vertical="center" wrapText="1" shrinkToFit="1"/>
      <protection hidden="1"/>
    </xf>
    <xf numFmtId="0" fontId="10" fillId="0" borderId="66" xfId="0" applyFont="1" applyBorder="1" applyAlignment="1" applyProtection="1">
      <alignment horizontal="left" vertical="center" wrapText="1" shrinkToFit="1"/>
      <protection hidden="1"/>
    </xf>
    <xf numFmtId="0" fontId="10" fillId="0" borderId="33" xfId="0" applyFont="1" applyBorder="1" applyAlignment="1" applyProtection="1">
      <alignment horizontal="center" vertical="center"/>
      <protection hidden="1"/>
    </xf>
    <xf numFmtId="0" fontId="10" fillId="0" borderId="73" xfId="0" applyFont="1" applyBorder="1" applyAlignment="1" applyProtection="1">
      <alignment horizontal="center" vertical="center"/>
      <protection hidden="1"/>
    </xf>
    <xf numFmtId="0" fontId="10" fillId="0" borderId="67" xfId="0" applyFont="1" applyBorder="1" applyAlignment="1" applyProtection="1">
      <alignment horizontal="center" vertical="center" shrinkToFit="1"/>
      <protection hidden="1"/>
    </xf>
    <xf numFmtId="0" fontId="10" fillId="0" borderId="31" xfId="0" applyFont="1" applyBorder="1" applyAlignment="1" applyProtection="1">
      <alignment horizontal="center" vertical="center" shrinkToFit="1"/>
      <protection hidden="1"/>
    </xf>
    <xf numFmtId="0" fontId="8" fillId="0" borderId="60"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0" fillId="0" borderId="36" xfId="0" applyFont="1" applyBorder="1" applyAlignment="1" applyProtection="1">
      <alignment horizontal="left" vertical="center"/>
      <protection hidden="1"/>
    </xf>
    <xf numFmtId="0" fontId="10" fillId="0" borderId="37" xfId="0" applyFont="1" applyBorder="1" applyAlignment="1" applyProtection="1">
      <alignment horizontal="left" vertical="center"/>
      <protection hidden="1"/>
    </xf>
    <xf numFmtId="0" fontId="10" fillId="0" borderId="38" xfId="0" applyFont="1" applyBorder="1" applyAlignment="1" applyProtection="1">
      <alignment horizontal="left" vertical="center"/>
      <protection hidden="1"/>
    </xf>
    <xf numFmtId="0" fontId="8" fillId="0" borderId="66" xfId="0" applyFont="1" applyBorder="1" applyAlignment="1" applyProtection="1">
      <alignment horizontal="center" vertical="center"/>
      <protection hidden="1"/>
    </xf>
    <xf numFmtId="182" fontId="9" fillId="0" borderId="12" xfId="0" applyNumberFormat="1" applyFont="1" applyBorder="1" applyAlignment="1" applyProtection="1">
      <alignment horizontal="right" vertical="center"/>
      <protection hidden="1"/>
    </xf>
    <xf numFmtId="0" fontId="9" fillId="0" borderId="71" xfId="0" applyFont="1" applyBorder="1" applyAlignment="1" applyProtection="1">
      <alignment horizontal="left" vertical="center"/>
      <protection hidden="1"/>
    </xf>
    <xf numFmtId="0" fontId="9" fillId="0" borderId="12" xfId="0" applyFont="1" applyBorder="1" applyAlignment="1" applyProtection="1">
      <alignment horizontal="left" vertical="center"/>
      <protection hidden="1"/>
    </xf>
    <xf numFmtId="0" fontId="10" fillId="0" borderId="74" xfId="0" applyFont="1" applyBorder="1" applyAlignment="1" applyProtection="1">
      <alignment horizontal="left" vertical="center"/>
      <protection hidden="1"/>
    </xf>
    <xf numFmtId="0" fontId="10" fillId="0" borderId="75" xfId="0" applyFont="1" applyBorder="1" applyAlignment="1" applyProtection="1">
      <alignment horizontal="left" vertical="center"/>
      <protection hidden="1"/>
    </xf>
    <xf numFmtId="0" fontId="10" fillId="0" borderId="29" xfId="0" applyFont="1" applyBorder="1" applyAlignment="1" applyProtection="1">
      <alignment horizontal="left" vertical="center"/>
      <protection hidden="1"/>
    </xf>
    <xf numFmtId="0" fontId="10" fillId="0" borderId="62" xfId="0" applyFont="1" applyBorder="1" applyAlignment="1" applyProtection="1">
      <alignment horizontal="left" vertical="center"/>
      <protection hidden="1"/>
    </xf>
    <xf numFmtId="0" fontId="8" fillId="0" borderId="76" xfId="0" applyFont="1" applyBorder="1" applyAlignment="1" applyProtection="1">
      <alignment horizontal="center" vertical="center" textRotation="255"/>
      <protection hidden="1"/>
    </xf>
    <xf numFmtId="0" fontId="8" fillId="0" borderId="77" xfId="0" applyFont="1" applyBorder="1" applyAlignment="1" applyProtection="1">
      <alignment horizontal="center" vertical="center" textRotation="255"/>
      <protection hidden="1"/>
    </xf>
    <xf numFmtId="0" fontId="8" fillId="0" borderId="78" xfId="0" applyFont="1" applyBorder="1" applyAlignment="1" applyProtection="1">
      <alignment horizontal="center" vertical="center" textRotation="255"/>
      <protection hidden="1"/>
    </xf>
    <xf numFmtId="0" fontId="8" fillId="0" borderId="79" xfId="0" applyFont="1" applyBorder="1" applyAlignment="1" applyProtection="1">
      <alignment horizontal="center" vertical="center" shrinkToFit="1"/>
      <protection hidden="1"/>
    </xf>
    <xf numFmtId="0" fontId="8" fillId="0" borderId="80" xfId="0" applyFont="1" applyBorder="1" applyAlignment="1" applyProtection="1">
      <alignment horizontal="center" vertical="center" shrinkToFit="1"/>
      <protection hidden="1"/>
    </xf>
    <xf numFmtId="0" fontId="9" fillId="0" borderId="12" xfId="0" applyFont="1" applyBorder="1" applyAlignment="1" applyProtection="1">
      <alignment horizontal="left" vertical="center" indent="1"/>
      <protection hidden="1"/>
    </xf>
    <xf numFmtId="0" fontId="8" fillId="0" borderId="20" xfId="0" applyFont="1" applyBorder="1" applyAlignment="1" applyProtection="1">
      <alignment horizontal="center" vertical="center"/>
      <protection hidden="1"/>
    </xf>
    <xf numFmtId="0" fontId="8" fillId="0" borderId="56" xfId="0" applyFont="1" applyBorder="1" applyAlignment="1" applyProtection="1">
      <alignment horizontal="center" vertical="center"/>
      <protection hidden="1"/>
    </xf>
    <xf numFmtId="0" fontId="9" fillId="0" borderId="81" xfId="0" applyFont="1" applyBorder="1" applyAlignment="1" applyProtection="1">
      <alignment horizontal="center" vertical="center" shrinkToFit="1"/>
      <protection hidden="1"/>
    </xf>
    <xf numFmtId="0" fontId="9" fillId="0" borderId="82" xfId="0" applyFont="1" applyBorder="1" applyAlignment="1" applyProtection="1">
      <alignment horizontal="center" vertical="center" shrinkToFit="1"/>
      <protection hidden="1"/>
    </xf>
    <xf numFmtId="0" fontId="8" fillId="0" borderId="83" xfId="0" applyFont="1" applyBorder="1" applyAlignment="1" applyProtection="1">
      <alignment horizontal="center" vertical="center" shrinkToFit="1"/>
      <protection hidden="1"/>
    </xf>
    <xf numFmtId="0" fontId="8" fillId="0" borderId="81" xfId="0" applyFont="1" applyBorder="1" applyAlignment="1" applyProtection="1">
      <alignment horizontal="left" vertical="center" shrinkToFit="1"/>
      <protection hidden="1"/>
    </xf>
    <xf numFmtId="0" fontId="8" fillId="0" borderId="82" xfId="0" applyFont="1" applyBorder="1" applyAlignment="1" applyProtection="1">
      <alignment horizontal="left" vertical="center" shrinkToFit="1"/>
      <protection hidden="1"/>
    </xf>
    <xf numFmtId="0" fontId="8" fillId="0" borderId="84" xfId="0" applyFont="1" applyBorder="1" applyAlignment="1" applyProtection="1">
      <alignment horizontal="left" vertical="center" shrinkToFit="1"/>
      <protection hidden="1"/>
    </xf>
    <xf numFmtId="0" fontId="8" fillId="0" borderId="85" xfId="0" applyFont="1" applyBorder="1" applyAlignment="1" applyProtection="1">
      <alignment horizontal="center" vertical="center"/>
      <protection hidden="1"/>
    </xf>
    <xf numFmtId="0" fontId="8" fillId="0" borderId="86"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1" fillId="0" borderId="28" xfId="0" applyFont="1" applyBorder="1" applyAlignment="1" applyProtection="1">
      <alignment horizontal="center" vertical="center"/>
      <protection hidden="1"/>
    </xf>
    <xf numFmtId="0" fontId="11" fillId="0" borderId="15" xfId="0" applyFont="1" applyBorder="1" applyAlignment="1" applyProtection="1">
      <alignment horizontal="center" vertical="center"/>
      <protection hidden="1"/>
    </xf>
    <xf numFmtId="0" fontId="10" fillId="0" borderId="26" xfId="0" applyFont="1" applyBorder="1" applyAlignment="1" applyProtection="1">
      <alignment horizontal="left" vertical="center"/>
      <protection hidden="1"/>
    </xf>
    <xf numFmtId="0" fontId="8" fillId="0" borderId="87" xfId="0" applyFont="1" applyBorder="1" applyAlignment="1" applyProtection="1">
      <alignment horizontal="left" vertical="center" shrinkToFit="1"/>
      <protection hidden="1"/>
    </xf>
    <xf numFmtId="0" fontId="8" fillId="0" borderId="88" xfId="0" applyFont="1" applyBorder="1" applyAlignment="1" applyProtection="1">
      <alignment horizontal="left" vertical="center" shrinkToFit="1"/>
      <protection hidden="1"/>
    </xf>
    <xf numFmtId="0" fontId="17" fillId="0" borderId="33" xfId="0" applyFont="1" applyBorder="1" applyAlignment="1" applyProtection="1">
      <alignment horizontal="left" vertical="center" shrinkToFit="1"/>
      <protection hidden="1"/>
    </xf>
    <xf numFmtId="0" fontId="17" fillId="0" borderId="73" xfId="0" applyFont="1" applyBorder="1" applyAlignment="1" applyProtection="1">
      <alignment horizontal="left" vertical="center" shrinkToFit="1"/>
      <protection hidden="1"/>
    </xf>
    <xf numFmtId="0" fontId="8" fillId="0" borderId="34" xfId="0" applyNumberFormat="1" applyFont="1" applyBorder="1" applyAlignment="1" applyProtection="1">
      <alignment horizontal="left" vertical="center" shrinkToFit="1"/>
      <protection hidden="1"/>
    </xf>
    <xf numFmtId="0" fontId="8" fillId="0" borderId="89" xfId="0" applyNumberFormat="1" applyFont="1" applyBorder="1" applyAlignment="1" applyProtection="1">
      <alignment horizontal="left" vertical="center" shrinkToFit="1"/>
      <protection hidden="1"/>
    </xf>
    <xf numFmtId="0" fontId="8" fillId="0" borderId="34" xfId="0" applyFont="1" applyBorder="1" applyAlignment="1" applyProtection="1">
      <alignment horizontal="center" vertical="center" shrinkToFit="1"/>
      <protection hidden="1"/>
    </xf>
    <xf numFmtId="0" fontId="8" fillId="0" borderId="90" xfId="0" applyFont="1" applyBorder="1" applyAlignment="1" applyProtection="1">
      <alignment horizontal="center" vertical="center" shrinkToFit="1"/>
      <protection hidden="1"/>
    </xf>
    <xf numFmtId="0" fontId="8" fillId="0" borderId="33" xfId="0" applyFont="1" applyBorder="1" applyAlignment="1" applyProtection="1">
      <alignment horizontal="center" vertical="center" shrinkToFit="1"/>
      <protection hidden="1"/>
    </xf>
    <xf numFmtId="0" fontId="9" fillId="0" borderId="52" xfId="0" applyFont="1" applyBorder="1" applyAlignment="1" applyProtection="1">
      <alignment horizontal="center" vertical="center"/>
      <protection hidden="1"/>
    </xf>
    <xf numFmtId="0" fontId="9" fillId="0" borderId="50" xfId="0" applyFont="1" applyBorder="1" applyAlignment="1" applyProtection="1">
      <alignment horizontal="center" vertical="center"/>
      <protection hidden="1"/>
    </xf>
    <xf numFmtId="0" fontId="9" fillId="0" borderId="70" xfId="0" applyFont="1" applyBorder="1" applyAlignment="1" applyProtection="1">
      <alignment horizontal="center" vertical="center"/>
      <protection hidden="1"/>
    </xf>
    <xf numFmtId="0" fontId="19" fillId="0" borderId="0" xfId="0" applyFont="1" applyBorder="1" applyAlignment="1" applyProtection="1">
      <alignment horizontal="right" vertical="center" shrinkToFit="1"/>
      <protection hidden="1"/>
    </xf>
    <xf numFmtId="0" fontId="16" fillId="0" borderId="0" xfId="0" applyFont="1" applyBorder="1" applyAlignment="1" applyProtection="1">
      <alignment horizontal="center" vertical="center" shrinkToFit="1"/>
      <protection hidden="1"/>
    </xf>
    <xf numFmtId="0" fontId="16" fillId="0" borderId="91" xfId="0" applyFont="1" applyBorder="1" applyAlignment="1" applyProtection="1">
      <alignment horizontal="center" vertical="center" shrinkToFit="1"/>
      <protection hidden="1"/>
    </xf>
    <xf numFmtId="0" fontId="20" fillId="0" borderId="0" xfId="0" applyFont="1" applyAlignment="1">
      <alignment horizontal="left" vertical="center" wrapText="1"/>
    </xf>
    <xf numFmtId="0" fontId="8" fillId="0" borderId="28" xfId="0" applyFont="1" applyBorder="1" applyAlignment="1" applyProtection="1">
      <alignment horizontal="center" vertical="center" shrinkToFit="1"/>
      <protection hidden="1"/>
    </xf>
    <xf numFmtId="0" fontId="8" fillId="0" borderId="15" xfId="0" applyFont="1" applyBorder="1" applyAlignment="1" applyProtection="1">
      <alignment horizontal="center" vertical="center" shrinkToFit="1"/>
      <protection hidden="1"/>
    </xf>
    <xf numFmtId="0" fontId="8" fillId="0" borderId="18" xfId="0" applyFont="1" applyBorder="1" applyAlignment="1" applyProtection="1">
      <alignment horizontal="center" vertical="center" shrinkToFit="1"/>
      <protection hidden="1"/>
    </xf>
    <xf numFmtId="0" fontId="8" fillId="0" borderId="68" xfId="0" applyFont="1" applyBorder="1" applyAlignment="1" applyProtection="1">
      <alignment horizontal="center" vertical="center" shrinkToFit="1"/>
      <protection hidden="1"/>
    </xf>
    <xf numFmtId="0" fontId="8" fillId="0" borderId="54" xfId="0" applyFont="1" applyBorder="1" applyAlignment="1" applyProtection="1">
      <alignment horizontal="center" vertical="center" shrinkToFit="1"/>
      <protection hidden="1"/>
    </xf>
    <xf numFmtId="0" fontId="8" fillId="0" borderId="55" xfId="0" applyFont="1" applyBorder="1" applyAlignment="1" applyProtection="1">
      <alignment horizontal="center" vertical="center" shrinkToFit="1"/>
      <protection hidden="1"/>
    </xf>
    <xf numFmtId="0" fontId="11" fillId="0" borderId="32" xfId="0" applyFont="1" applyBorder="1" applyAlignment="1" applyProtection="1">
      <alignment horizontal="left" vertical="center" shrinkToFit="1"/>
      <protection hidden="1"/>
    </xf>
    <xf numFmtId="0" fontId="11" fillId="0" borderId="29" xfId="0" applyFont="1" applyBorder="1" applyAlignment="1" applyProtection="1">
      <alignment horizontal="left" vertical="center" shrinkToFit="1"/>
      <protection hidden="1"/>
    </xf>
    <xf numFmtId="0" fontId="11" fillId="0" borderId="26" xfId="0" applyFont="1" applyBorder="1" applyAlignment="1" applyProtection="1">
      <alignment horizontal="left" vertical="center" shrinkToFit="1"/>
      <protection hidden="1"/>
    </xf>
    <xf numFmtId="0" fontId="17" fillId="0" borderId="53" xfId="0" applyFont="1" applyBorder="1" applyAlignment="1" applyProtection="1">
      <alignment horizontal="left" vertical="center" shrinkToFit="1"/>
      <protection hidden="1"/>
    </xf>
    <xf numFmtId="0" fontId="17" fillId="0" borderId="14" xfId="0" applyFont="1" applyBorder="1" applyAlignment="1" applyProtection="1">
      <alignment horizontal="left" vertical="center" shrinkToFit="1"/>
      <protection hidden="1"/>
    </xf>
    <xf numFmtId="0" fontId="17" fillId="0" borderId="24" xfId="0" applyFont="1" applyBorder="1" applyAlignment="1" applyProtection="1">
      <alignment horizontal="left" vertical="center" shrinkToFit="1"/>
      <protection hidden="1"/>
    </xf>
    <xf numFmtId="0" fontId="8" fillId="0" borderId="64" xfId="0" applyFont="1" applyBorder="1" applyAlignment="1" applyProtection="1">
      <alignment horizontal="center" vertical="center"/>
      <protection hidden="1"/>
    </xf>
    <xf numFmtId="0" fontId="10" fillId="0" borderId="10" xfId="0" applyFont="1" applyBorder="1" applyAlignment="1" applyProtection="1">
      <alignment horizontal="center" vertical="center" shrinkToFit="1"/>
      <protection hidden="1"/>
    </xf>
    <xf numFmtId="0" fontId="9" fillId="0" borderId="0" xfId="0" applyFont="1" applyBorder="1" applyAlignment="1" applyProtection="1">
      <alignment horizontal="right" vertical="center" shrinkToFit="1"/>
      <protection hidden="1"/>
    </xf>
    <xf numFmtId="0" fontId="17" fillId="0" borderId="0" xfId="0" applyFont="1" applyBorder="1" applyAlignment="1" applyProtection="1">
      <alignment horizontal="center" vertical="center" shrinkToFit="1"/>
      <protection hidden="1"/>
    </xf>
    <xf numFmtId="0" fontId="17" fillId="0" borderId="91" xfId="0" applyFont="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66675</xdr:rowOff>
    </xdr:from>
    <xdr:to>
      <xdr:col>2</xdr:col>
      <xdr:colOff>1019175</xdr:colOff>
      <xdr:row>3</xdr:row>
      <xdr:rowOff>219075</xdr:rowOff>
    </xdr:to>
    <xdr:sp macro="[0]!Macro2">
      <xdr:nvSpPr>
        <xdr:cNvPr id="1" name="角丸四角形 1"/>
        <xdr:cNvSpPr>
          <a:spLocks/>
        </xdr:cNvSpPr>
      </xdr:nvSpPr>
      <xdr:spPr>
        <a:xfrm>
          <a:off x="190500" y="514350"/>
          <a:ext cx="1666875"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記入シート例を見る</a:t>
          </a:r>
        </a:p>
      </xdr:txBody>
    </xdr:sp>
    <xdr:clientData/>
  </xdr:twoCellAnchor>
  <xdr:twoCellAnchor>
    <xdr:from>
      <xdr:col>3</xdr:col>
      <xdr:colOff>9525</xdr:colOff>
      <xdr:row>2</xdr:row>
      <xdr:rowOff>57150</xdr:rowOff>
    </xdr:from>
    <xdr:to>
      <xdr:col>4</xdr:col>
      <xdr:colOff>1247775</xdr:colOff>
      <xdr:row>3</xdr:row>
      <xdr:rowOff>209550</xdr:rowOff>
    </xdr:to>
    <xdr:sp macro="[0]!印刷シート例を見る">
      <xdr:nvSpPr>
        <xdr:cNvPr id="2" name="角丸四角形 2"/>
        <xdr:cNvSpPr>
          <a:spLocks/>
        </xdr:cNvSpPr>
      </xdr:nvSpPr>
      <xdr:spPr>
        <a:xfrm>
          <a:off x="1990725" y="504825"/>
          <a:ext cx="1790700"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印刷シート例を見る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45</xdr:row>
      <xdr:rowOff>9525</xdr:rowOff>
    </xdr:from>
    <xdr:to>
      <xdr:col>3</xdr:col>
      <xdr:colOff>28575</xdr:colOff>
      <xdr:row>47</xdr:row>
      <xdr:rowOff>152400</xdr:rowOff>
    </xdr:to>
    <xdr:sp macro="[0]!記入シートに戻る">
      <xdr:nvSpPr>
        <xdr:cNvPr id="1" name="角丸四角形 1"/>
        <xdr:cNvSpPr>
          <a:spLocks/>
        </xdr:cNvSpPr>
      </xdr:nvSpPr>
      <xdr:spPr>
        <a:xfrm>
          <a:off x="219075" y="13354050"/>
          <a:ext cx="1790700"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twoCellAnchor>
    <xdr:from>
      <xdr:col>1</xdr:col>
      <xdr:colOff>85725</xdr:colOff>
      <xdr:row>1</xdr:row>
      <xdr:rowOff>28575</xdr:rowOff>
    </xdr:from>
    <xdr:to>
      <xdr:col>3</xdr:col>
      <xdr:colOff>38100</xdr:colOff>
      <xdr:row>2</xdr:row>
      <xdr:rowOff>190500</xdr:rowOff>
    </xdr:to>
    <xdr:sp macro="[0]!記入シートに戻る">
      <xdr:nvSpPr>
        <xdr:cNvPr id="2" name="角丸四角形 2"/>
        <xdr:cNvSpPr>
          <a:spLocks/>
        </xdr:cNvSpPr>
      </xdr:nvSpPr>
      <xdr:spPr>
        <a:xfrm>
          <a:off x="238125" y="171450"/>
          <a:ext cx="1781175" cy="4667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228600</xdr:colOff>
      <xdr:row>35</xdr:row>
      <xdr:rowOff>9525</xdr:rowOff>
    </xdr:from>
    <xdr:to>
      <xdr:col>19</xdr:col>
      <xdr:colOff>76200</xdr:colOff>
      <xdr:row>39</xdr:row>
      <xdr:rowOff>123825</xdr:rowOff>
    </xdr:to>
    <xdr:pic>
      <xdr:nvPicPr>
        <xdr:cNvPr id="1" name="Picture 1" descr="11285224273029.png"/>
        <xdr:cNvPicPr preferRelativeResize="1">
          <a:picLocks noChangeAspect="1"/>
        </xdr:cNvPicPr>
      </xdr:nvPicPr>
      <xdr:blipFill>
        <a:blip r:embed="rId1"/>
        <a:stretch>
          <a:fillRect/>
        </a:stretch>
      </xdr:blipFill>
      <xdr:spPr>
        <a:xfrm>
          <a:off x="6629400" y="8572500"/>
          <a:ext cx="847725" cy="857250"/>
        </a:xfrm>
        <a:prstGeom prst="rect">
          <a:avLst/>
        </a:prstGeom>
        <a:noFill/>
        <a:ln w="9525" cmpd="sng">
          <a:noFill/>
        </a:ln>
      </xdr:spPr>
    </xdr:pic>
    <xdr:clientData/>
  </xdr:twoCellAnchor>
  <xdr:twoCellAnchor>
    <xdr:from>
      <xdr:col>0</xdr:col>
      <xdr:colOff>95250</xdr:colOff>
      <xdr:row>35</xdr:row>
      <xdr:rowOff>142875</xdr:rowOff>
    </xdr:from>
    <xdr:to>
      <xdr:col>3</xdr:col>
      <xdr:colOff>371475</xdr:colOff>
      <xdr:row>37</xdr:row>
      <xdr:rowOff>152400</xdr:rowOff>
    </xdr:to>
    <xdr:sp macro="[0]!記入シートに戻る">
      <xdr:nvSpPr>
        <xdr:cNvPr id="2" name="角丸四角形 2"/>
        <xdr:cNvSpPr>
          <a:spLocks/>
        </xdr:cNvSpPr>
      </xdr:nvSpPr>
      <xdr:spPr>
        <a:xfrm>
          <a:off x="95250" y="8705850"/>
          <a:ext cx="1781175" cy="4667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AM9"/>
  <sheetViews>
    <sheetView zoomScaleSheetLayoutView="100" zoomScalePageLayoutView="0" workbookViewId="0" topLeftCell="V1">
      <selection activeCell="AC3" sqref="AC3"/>
    </sheetView>
  </sheetViews>
  <sheetFormatPr defaultColWidth="9.00390625" defaultRowHeight="13.5"/>
  <cols>
    <col min="1" max="1" width="2.125" style="1" customWidth="1"/>
    <col min="2" max="2" width="16.50390625" style="1" bestFit="1" customWidth="1"/>
    <col min="3" max="3" width="9.375" style="1" customWidth="1"/>
    <col min="4" max="5" width="31.25390625" style="1" customWidth="1"/>
    <col min="6" max="6" width="9.00390625" style="1" bestFit="1" customWidth="1"/>
    <col min="7" max="7" width="38.75390625" style="1" customWidth="1"/>
    <col min="8" max="8" width="9.00390625" style="1" bestFit="1" customWidth="1"/>
    <col min="9" max="9" width="8.50390625" style="1" bestFit="1" customWidth="1"/>
    <col min="10" max="10" width="12.50390625" style="1" customWidth="1"/>
    <col min="11" max="11" width="17.25390625" style="1" customWidth="1"/>
    <col min="12" max="12" width="6.625" style="1" customWidth="1"/>
    <col min="13" max="13" width="9.00390625" style="1" bestFit="1" customWidth="1"/>
    <col min="14" max="14" width="9.00390625" style="1" customWidth="1"/>
    <col min="15" max="15" width="9.00390625" style="1" bestFit="1" customWidth="1"/>
    <col min="16" max="16" width="9.00390625" style="1" customWidth="1"/>
    <col min="17" max="17" width="6.125" style="1" bestFit="1" customWidth="1"/>
    <col min="18" max="18" width="11.875" style="1" bestFit="1" customWidth="1"/>
    <col min="19" max="19" width="7.125" style="1" bestFit="1" customWidth="1"/>
    <col min="20" max="20" width="8.125" style="1" bestFit="1" customWidth="1"/>
    <col min="21" max="22" width="15.00390625" style="1" bestFit="1" customWidth="1"/>
    <col min="23" max="23" width="6.25390625" style="1" bestFit="1" customWidth="1"/>
    <col min="24" max="24" width="8.00390625" style="1" bestFit="1" customWidth="1"/>
    <col min="25" max="25" width="9.625" style="1" bestFit="1" customWidth="1"/>
    <col min="26" max="26" width="11.00390625" style="1" bestFit="1" customWidth="1"/>
    <col min="27" max="27" width="5.125" style="0" bestFit="1" customWidth="1"/>
    <col min="28" max="28" width="8.125" style="0" bestFit="1" customWidth="1"/>
    <col min="29" max="30" width="7.00390625" style="0" bestFit="1" customWidth="1"/>
    <col min="32" max="32" width="7.125" style="0" bestFit="1" customWidth="1"/>
    <col min="34" max="39" width="8.25390625" style="0" customWidth="1"/>
  </cols>
  <sheetData>
    <row r="1" spans="1:26" ht="21.75" customHeight="1">
      <c r="A1" s="169" t="s">
        <v>213</v>
      </c>
      <c r="B1" s="31"/>
      <c r="C1" s="31"/>
      <c r="D1" s="31"/>
      <c r="E1" s="31"/>
      <c r="F1" s="31"/>
      <c r="G1" s="31"/>
      <c r="H1" s="31"/>
      <c r="I1" s="31"/>
      <c r="J1" s="31"/>
      <c r="K1" s="31"/>
      <c r="L1" s="31"/>
      <c r="M1" s="31"/>
      <c r="N1" s="31"/>
      <c r="O1" s="31"/>
      <c r="P1" s="31"/>
      <c r="Q1" s="31"/>
      <c r="R1" s="31"/>
      <c r="S1" s="31"/>
      <c r="T1" s="31"/>
      <c r="U1" s="31"/>
      <c r="V1" s="31"/>
      <c r="W1" s="31"/>
      <c r="X1" s="31"/>
      <c r="Y1" s="31"/>
      <c r="Z1" s="31"/>
    </row>
    <row r="2" spans="1:39" ht="41.25" customHeight="1">
      <c r="A2" s="31"/>
      <c r="B2" s="166" t="s">
        <v>8</v>
      </c>
      <c r="C2" s="150" t="s">
        <v>178</v>
      </c>
      <c r="D2" s="150" t="s">
        <v>179</v>
      </c>
      <c r="E2" s="150" t="s">
        <v>180</v>
      </c>
      <c r="F2" s="150" t="s">
        <v>181</v>
      </c>
      <c r="G2" s="150" t="s">
        <v>182</v>
      </c>
      <c r="H2" s="150" t="s">
        <v>183</v>
      </c>
      <c r="I2" s="150" t="s">
        <v>184</v>
      </c>
      <c r="J2" s="166" t="s">
        <v>25</v>
      </c>
      <c r="K2" s="150" t="s">
        <v>185</v>
      </c>
      <c r="L2" s="150" t="s">
        <v>186</v>
      </c>
      <c r="M2" s="150" t="s">
        <v>187</v>
      </c>
      <c r="N2" s="150" t="s">
        <v>188</v>
      </c>
      <c r="O2" s="150" t="s">
        <v>189</v>
      </c>
      <c r="P2" s="150" t="s">
        <v>190</v>
      </c>
      <c r="Q2" s="150" t="s">
        <v>191</v>
      </c>
      <c r="R2" s="150" t="s">
        <v>192</v>
      </c>
      <c r="S2" s="150" t="s">
        <v>193</v>
      </c>
      <c r="T2" s="150" t="s">
        <v>194</v>
      </c>
      <c r="U2" s="150" t="s">
        <v>195</v>
      </c>
      <c r="V2" s="150" t="s">
        <v>196</v>
      </c>
      <c r="W2" s="150" t="s">
        <v>197</v>
      </c>
      <c r="X2" s="150" t="s">
        <v>198</v>
      </c>
      <c r="Y2" s="150" t="s">
        <v>199</v>
      </c>
      <c r="Z2" s="150" t="s">
        <v>200</v>
      </c>
      <c r="AA2" s="151" t="s">
        <v>201</v>
      </c>
      <c r="AB2" s="151" t="s">
        <v>33</v>
      </c>
      <c r="AC2" s="151" t="s">
        <v>202</v>
      </c>
      <c r="AD2" s="151" t="s">
        <v>33</v>
      </c>
      <c r="AE2" s="151" t="s">
        <v>203</v>
      </c>
      <c r="AF2" s="151" t="s">
        <v>204</v>
      </c>
      <c r="AG2" s="151" t="s">
        <v>205</v>
      </c>
      <c r="AH2" s="151" t="s">
        <v>206</v>
      </c>
      <c r="AI2" s="151" t="s">
        <v>207</v>
      </c>
      <c r="AJ2" s="151" t="s">
        <v>208</v>
      </c>
      <c r="AK2" s="151" t="s">
        <v>209</v>
      </c>
      <c r="AL2" s="151" t="s">
        <v>210</v>
      </c>
      <c r="AM2" s="167" t="s">
        <v>211</v>
      </c>
    </row>
    <row r="3" spans="1:38" s="142" customFormat="1" ht="37.5" customHeight="1">
      <c r="A3" s="143"/>
      <c r="B3" s="144">
        <f>'記入シート'!$E$9</f>
        <v>0</v>
      </c>
      <c r="C3" s="144"/>
      <c r="D3" s="144">
        <f>'記入シート'!$E$10</f>
        <v>0</v>
      </c>
      <c r="E3" s="144">
        <f>'記入シート'!E11</f>
      </c>
      <c r="F3" s="146">
        <f>'記入シート'!E12</f>
        <v>0</v>
      </c>
      <c r="G3" s="145">
        <f>'記入シート'!E13</f>
        <v>0</v>
      </c>
      <c r="H3" s="145">
        <f>'記入シート'!E14</f>
        <v>0</v>
      </c>
      <c r="I3" s="145">
        <f>'記入シート'!E15</f>
        <v>0</v>
      </c>
      <c r="J3" s="144">
        <f>'記入シート'!E17</f>
        <v>0</v>
      </c>
      <c r="K3" s="144">
        <f>'記入シート'!E18</f>
        <v>0</v>
      </c>
      <c r="L3" s="144" t="str">
        <f>IF('記入シート'!E9="中学校の部A部門","11,000","9,000")</f>
        <v>9,000</v>
      </c>
      <c r="M3" s="144">
        <f>'記入シート'!E35</f>
        <v>0</v>
      </c>
      <c r="N3" s="144">
        <f>M3*800</f>
        <v>0</v>
      </c>
      <c r="O3" s="144">
        <f>'記入シート'!E36</f>
        <v>0</v>
      </c>
      <c r="P3" s="144">
        <f>O3*800</f>
        <v>0</v>
      </c>
      <c r="Q3" s="144">
        <f>'記入シート'!$E$37</f>
        <v>0</v>
      </c>
      <c r="R3" s="144">
        <f>Q3*2000</f>
        <v>0</v>
      </c>
      <c r="S3" s="144">
        <v>240</v>
      </c>
      <c r="T3" s="170">
        <f>L3+N3+P3+R3+S3</f>
        <v>9240</v>
      </c>
      <c r="U3" s="144">
        <f>'記入シート'!E38</f>
        <v>0</v>
      </c>
      <c r="V3" s="144">
        <f>'記入シート'!E39</f>
        <v>0</v>
      </c>
      <c r="W3" s="144">
        <v>20</v>
      </c>
      <c r="X3" s="144">
        <f>M3+1</f>
        <v>1</v>
      </c>
      <c r="Y3" s="144">
        <f>X3+O3</f>
        <v>1</v>
      </c>
      <c r="Z3" s="144">
        <v>5</v>
      </c>
      <c r="AA3" s="147">
        <f>'記入シート'!E40</f>
        <v>0</v>
      </c>
      <c r="AB3" s="148">
        <f>'記入シート'!E41</f>
        <v>0</v>
      </c>
      <c r="AC3" s="148">
        <f>'記入シート'!E42</f>
        <v>0</v>
      </c>
      <c r="AD3" s="148">
        <f>'記入シート'!E43</f>
        <v>0</v>
      </c>
      <c r="AE3" s="149">
        <f>'記入シート'!E33</f>
        <v>0</v>
      </c>
      <c r="AF3" s="149">
        <f>IF('記入シート'!E20="","",'記入シート'!E20)</f>
      </c>
      <c r="AG3" s="149">
        <f>'記入シート'!E21</f>
        <v>0</v>
      </c>
      <c r="AH3" s="149">
        <f>'記入シート'!E23</f>
        <v>0</v>
      </c>
      <c r="AI3" s="149">
        <f>'記入シート'!E24</f>
        <v>0</v>
      </c>
      <c r="AJ3" s="149">
        <f>'記入シート'!E26</f>
        <v>0</v>
      </c>
      <c r="AK3" s="149">
        <f>'記入シート'!E27</f>
        <v>0</v>
      </c>
      <c r="AL3" s="149">
        <f>'記入シート'!E29</f>
        <v>0</v>
      </c>
    </row>
    <row r="4" spans="1:26" ht="13.5">
      <c r="A4" s="31"/>
      <c r="B4" s="31"/>
      <c r="C4" s="31"/>
      <c r="D4" s="31"/>
      <c r="E4" s="31"/>
      <c r="F4" s="31"/>
      <c r="G4" s="31"/>
      <c r="H4" s="31"/>
      <c r="I4" s="31"/>
      <c r="J4" s="31"/>
      <c r="K4" s="31"/>
      <c r="L4" s="31"/>
      <c r="M4" s="31"/>
      <c r="N4" s="31"/>
      <c r="O4" s="31"/>
      <c r="P4" s="31"/>
      <c r="Q4" s="31"/>
      <c r="R4" s="31"/>
      <c r="S4" s="31"/>
      <c r="T4" s="31"/>
      <c r="U4" s="31"/>
      <c r="V4" s="31"/>
      <c r="W4" s="31"/>
      <c r="X4" s="31"/>
      <c r="Y4" s="31"/>
      <c r="Z4" s="31"/>
    </row>
    <row r="5" spans="1:26" ht="13.5">
      <c r="A5" s="31"/>
      <c r="B5" s="76" t="s">
        <v>217</v>
      </c>
      <c r="C5" s="76">
        <f>'記入シート'!E19</f>
        <v>0</v>
      </c>
      <c r="D5" s="31"/>
      <c r="E5" s="31"/>
      <c r="F5" s="31"/>
      <c r="G5" s="31"/>
      <c r="H5" s="31"/>
      <c r="I5" s="31"/>
      <c r="J5" s="31"/>
      <c r="K5" s="31"/>
      <c r="L5" s="31"/>
      <c r="M5" s="31"/>
      <c r="N5" s="31"/>
      <c r="O5" s="31"/>
      <c r="P5" s="31"/>
      <c r="Q5" s="31"/>
      <c r="R5" s="31"/>
      <c r="S5" s="31"/>
      <c r="T5" s="31"/>
      <c r="U5" s="31"/>
      <c r="V5" s="31"/>
      <c r="W5" s="31"/>
      <c r="X5" s="31"/>
      <c r="Y5" s="31"/>
      <c r="Z5" s="31"/>
    </row>
    <row r="6" spans="1:26" ht="13.5">
      <c r="A6" s="31"/>
      <c r="B6" s="31"/>
      <c r="C6" s="31"/>
      <c r="D6" s="31"/>
      <c r="E6" s="31"/>
      <c r="F6" s="31"/>
      <c r="G6" s="31"/>
      <c r="H6" s="31"/>
      <c r="I6" s="31"/>
      <c r="J6" s="31"/>
      <c r="K6" s="31"/>
      <c r="L6" s="31"/>
      <c r="M6" s="31"/>
      <c r="N6" s="31"/>
      <c r="O6" s="31"/>
      <c r="P6" s="31"/>
      <c r="Q6" s="31"/>
      <c r="R6" s="31"/>
      <c r="S6" s="31"/>
      <c r="T6" s="31"/>
      <c r="U6" s="31"/>
      <c r="V6" s="31"/>
      <c r="W6" s="31"/>
      <c r="X6" s="31"/>
      <c r="Y6" s="31"/>
      <c r="Z6" s="31"/>
    </row>
    <row r="7" spans="1:26" ht="13.5">
      <c r="A7" s="31"/>
      <c r="B7" s="31"/>
      <c r="C7" s="31"/>
      <c r="D7" s="31"/>
      <c r="E7" s="31"/>
      <c r="F7" s="31"/>
      <c r="G7" s="31"/>
      <c r="H7" s="31"/>
      <c r="I7" s="31"/>
      <c r="J7" s="31"/>
      <c r="K7" s="31"/>
      <c r="L7" s="31"/>
      <c r="M7" s="31"/>
      <c r="N7" s="31"/>
      <c r="O7" s="31"/>
      <c r="P7" s="31"/>
      <c r="Q7" s="31"/>
      <c r="R7" s="31"/>
      <c r="S7" s="31"/>
      <c r="T7" s="31"/>
      <c r="U7" s="31"/>
      <c r="V7" s="31"/>
      <c r="W7" s="31"/>
      <c r="X7" s="31"/>
      <c r="Y7" s="31"/>
      <c r="Z7" s="31"/>
    </row>
    <row r="8" spans="1:26" ht="13.5">
      <c r="A8" s="31"/>
      <c r="B8" s="31"/>
      <c r="C8" s="31"/>
      <c r="D8" s="31"/>
      <c r="E8" s="31"/>
      <c r="F8" s="31"/>
      <c r="G8" s="31"/>
      <c r="H8" s="31"/>
      <c r="I8" s="31"/>
      <c r="J8" s="31"/>
      <c r="K8" s="31"/>
      <c r="L8" s="31"/>
      <c r="M8" s="31"/>
      <c r="N8" s="31"/>
      <c r="O8" s="31"/>
      <c r="P8" s="31"/>
      <c r="Q8" s="31"/>
      <c r="R8" s="31"/>
      <c r="S8" s="31"/>
      <c r="T8" s="31"/>
      <c r="U8" s="31"/>
      <c r="V8" s="31"/>
      <c r="W8" s="31"/>
      <c r="X8" s="31"/>
      <c r="Y8" s="31"/>
      <c r="Z8" s="31"/>
    </row>
    <row r="9" spans="1:26" ht="13.5">
      <c r="A9" s="31"/>
      <c r="B9" s="31"/>
      <c r="C9" s="31"/>
      <c r="D9" s="31"/>
      <c r="E9" s="31"/>
      <c r="F9" s="31"/>
      <c r="G9" s="31"/>
      <c r="H9" s="31"/>
      <c r="I9" s="31"/>
      <c r="J9" s="31"/>
      <c r="K9" s="31"/>
      <c r="L9" s="31"/>
      <c r="M9" s="31"/>
      <c r="N9" s="31"/>
      <c r="O9" s="31"/>
      <c r="P9" s="31"/>
      <c r="Q9" s="31"/>
      <c r="R9" s="31"/>
      <c r="S9" s="31"/>
      <c r="T9" s="31"/>
      <c r="U9" s="31"/>
      <c r="V9" s="31"/>
      <c r="W9" s="31"/>
      <c r="X9" s="31"/>
      <c r="Y9" s="31"/>
      <c r="Z9" s="31"/>
    </row>
  </sheetData>
  <sheetProtection selectLockedCells="1"/>
  <printOptions gridLines="1" headings="1"/>
  <pageMargins left="0.19650320837816856" right="0.19650320837816856" top="0.9839047597149226" bottom="0.9839047597149226" header="0.5117415443180114" footer="0.5117415443180114"/>
  <pageSetup blackAndWhite="1" fitToWidth="2" fitToHeight="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tabColor indexed="35"/>
  </sheetPr>
  <dimension ref="A1:AX55"/>
  <sheetViews>
    <sheetView tabSelected="1" view="pageBreakPreview" zoomScale="70" zoomScaleNormal="75" zoomScaleSheetLayoutView="70" zoomScalePageLayoutView="0" workbookViewId="0" topLeftCell="A1">
      <selection activeCell="E14" sqref="E14:F14"/>
    </sheetView>
  </sheetViews>
  <sheetFormatPr defaultColWidth="9.00390625" defaultRowHeight="13.5"/>
  <cols>
    <col min="1" max="1" width="2.00390625" style="1" customWidth="1"/>
    <col min="2" max="2" width="9.00390625" style="1" customWidth="1"/>
    <col min="3" max="3" width="15.00390625" style="1" customWidth="1"/>
    <col min="4" max="4" width="7.25390625" style="1" bestFit="1" customWidth="1"/>
    <col min="5" max="5" width="37.50390625" style="1" customWidth="1"/>
    <col min="6" max="6" width="5.625" style="1" customWidth="1"/>
    <col min="7" max="7" width="37.50390625" style="1" customWidth="1"/>
    <col min="8" max="8" width="5.50390625" style="1" customWidth="1"/>
    <col min="9" max="9" width="37.50390625" style="1" customWidth="1"/>
    <col min="10" max="10" width="5.625" style="1" customWidth="1"/>
    <col min="11" max="11" width="2.00390625" style="1" customWidth="1"/>
    <col min="12" max="12" width="12.50390625" style="1" hidden="1" customWidth="1"/>
    <col min="13" max="13" width="25.00390625" style="1" hidden="1" customWidth="1"/>
    <col min="14" max="23" width="9.00390625" style="1" hidden="1" customWidth="1"/>
    <col min="24" max="50" width="9.00390625" style="1" customWidth="1"/>
    <col min="51" max="79" width="9.00390625" style="0" customWidth="1"/>
  </cols>
  <sheetData>
    <row r="1" spans="1:12" ht="11.25" customHeight="1">
      <c r="A1" s="2"/>
      <c r="B1" s="3"/>
      <c r="C1" s="3"/>
      <c r="D1" s="3"/>
      <c r="E1" s="3"/>
      <c r="F1" s="3"/>
      <c r="G1" s="3"/>
      <c r="H1" s="3"/>
      <c r="I1" s="3"/>
      <c r="J1" s="3"/>
      <c r="K1" s="3"/>
      <c r="L1" s="3"/>
    </row>
    <row r="2" spans="1:17" ht="24" customHeight="1">
      <c r="A2" s="199" t="s">
        <v>218</v>
      </c>
      <c r="B2" s="199"/>
      <c r="C2" s="199"/>
      <c r="D2" s="199"/>
      <c r="E2" s="199"/>
      <c r="F2" s="199"/>
      <c r="G2" s="199"/>
      <c r="H2" s="199"/>
      <c r="I2" s="199"/>
      <c r="J2" s="199"/>
      <c r="K2" s="199"/>
      <c r="L2" s="5"/>
      <c r="N2" s="1" t="s">
        <v>0</v>
      </c>
      <c r="P2" t="s">
        <v>27</v>
      </c>
      <c r="Q2" t="s">
        <v>42</v>
      </c>
    </row>
    <row r="3" spans="1:17" ht="24" customHeight="1">
      <c r="A3" s="204" t="s">
        <v>40</v>
      </c>
      <c r="B3" s="204"/>
      <c r="C3" s="204"/>
      <c r="D3" s="204"/>
      <c r="E3" s="204"/>
      <c r="F3" s="204"/>
      <c r="G3" s="204"/>
      <c r="H3" s="204"/>
      <c r="I3" s="204"/>
      <c r="J3" s="204"/>
      <c r="K3" s="204"/>
      <c r="L3" s="6"/>
      <c r="N3" s="1" t="s">
        <v>1</v>
      </c>
      <c r="P3" t="s">
        <v>43</v>
      </c>
      <c r="Q3" t="s">
        <v>44</v>
      </c>
    </row>
    <row r="4" spans="1:17" ht="24" customHeight="1">
      <c r="A4" s="11"/>
      <c r="B4" s="11"/>
      <c r="C4" s="11"/>
      <c r="D4" s="11"/>
      <c r="E4" s="11"/>
      <c r="F4" s="11"/>
      <c r="G4" s="11"/>
      <c r="H4" s="11"/>
      <c r="I4" s="11"/>
      <c r="J4" s="11"/>
      <c r="K4" s="11"/>
      <c r="L4" s="6"/>
      <c r="P4" t="s">
        <v>28</v>
      </c>
      <c r="Q4" t="s">
        <v>45</v>
      </c>
    </row>
    <row r="5" spans="1:17" ht="15" customHeight="1">
      <c r="A5" s="4"/>
      <c r="B5" s="99" t="s">
        <v>102</v>
      </c>
      <c r="C5" s="100"/>
      <c r="D5" s="100"/>
      <c r="E5" s="100"/>
      <c r="F5" s="100"/>
      <c r="G5" s="100"/>
      <c r="H5" s="100"/>
      <c r="I5" s="101"/>
      <c r="J5" s="8"/>
      <c r="K5" s="4"/>
      <c r="L5" s="6"/>
      <c r="P5" t="s">
        <v>29</v>
      </c>
      <c r="Q5" t="s">
        <v>46</v>
      </c>
    </row>
    <row r="6" spans="1:17" ht="15" customHeight="1">
      <c r="A6" s="4"/>
      <c r="B6" s="102" t="s">
        <v>101</v>
      </c>
      <c r="C6" s="103"/>
      <c r="D6" s="103"/>
      <c r="E6" s="103"/>
      <c r="F6" s="103"/>
      <c r="G6" s="103"/>
      <c r="H6" s="103"/>
      <c r="I6" s="104"/>
      <c r="J6" s="8"/>
      <c r="K6" s="4"/>
      <c r="L6" s="6"/>
      <c r="P6" t="s">
        <v>30</v>
      </c>
      <c r="Q6" t="s">
        <v>48</v>
      </c>
    </row>
    <row r="7" spans="1:17" ht="15" customHeight="1">
      <c r="A7" s="4"/>
      <c r="B7" s="207" t="s">
        <v>177</v>
      </c>
      <c r="C7" s="207"/>
      <c r="D7" s="207"/>
      <c r="E7" s="207"/>
      <c r="F7" s="207"/>
      <c r="G7" s="207"/>
      <c r="H7" s="12"/>
      <c r="I7" s="12"/>
      <c r="J7" s="12"/>
      <c r="K7" s="4"/>
      <c r="L7" s="6"/>
      <c r="P7"/>
      <c r="Q7"/>
    </row>
    <row r="8" spans="1:12" ht="15" customHeight="1" thickBot="1">
      <c r="A8" s="12"/>
      <c r="B8" s="208"/>
      <c r="C8" s="208"/>
      <c r="D8" s="208"/>
      <c r="E8" s="208"/>
      <c r="F8" s="208"/>
      <c r="G8" s="208"/>
      <c r="H8" s="12"/>
      <c r="I8" s="12"/>
      <c r="J8" s="12"/>
      <c r="K8" s="12"/>
      <c r="L8" s="3"/>
    </row>
    <row r="9" spans="1:23" s="7" customFormat="1" ht="24" customHeight="1">
      <c r="A9" s="8"/>
      <c r="B9" s="200" t="s">
        <v>2</v>
      </c>
      <c r="C9" s="201"/>
      <c r="D9" s="201"/>
      <c r="E9" s="202"/>
      <c r="F9" s="203"/>
      <c r="G9" s="8" t="s">
        <v>41</v>
      </c>
      <c r="H9" s="8"/>
      <c r="I9" s="8"/>
      <c r="J9" s="8"/>
      <c r="K9" s="8"/>
      <c r="L9" s="8"/>
      <c r="N9" s="9" t="str">
        <f>IF(ISTEXT(E9),$N$2,$N$3)</f>
        <v>ＮＧ</v>
      </c>
      <c r="P9" s="7">
        <f>COUNTIF(N9:N44,$N$2)</f>
        <v>5</v>
      </c>
      <c r="R9" s="7" t="s">
        <v>49</v>
      </c>
      <c r="S9" s="7" t="s">
        <v>50</v>
      </c>
      <c r="T9" s="7" t="s">
        <v>54</v>
      </c>
      <c r="U9" s="7" t="s">
        <v>51</v>
      </c>
      <c r="V9" s="7" t="s">
        <v>52</v>
      </c>
      <c r="W9" s="7" t="s">
        <v>53</v>
      </c>
    </row>
    <row r="10" spans="1:16" s="7" customFormat="1" ht="24" customHeight="1">
      <c r="A10" s="8"/>
      <c r="B10" s="192" t="s">
        <v>3</v>
      </c>
      <c r="C10" s="193"/>
      <c r="D10" s="193"/>
      <c r="E10" s="205"/>
      <c r="F10" s="206"/>
      <c r="G10" s="10" t="s">
        <v>4</v>
      </c>
      <c r="H10" s="10"/>
      <c r="I10" s="8"/>
      <c r="J10" s="8"/>
      <c r="K10" s="8"/>
      <c r="L10" s="8"/>
      <c r="N10" s="9" t="str">
        <f aca="true" t="shared" si="0" ref="N10:N30">IF(ISTEXT(E10),$N$2,$N$3)</f>
        <v>ＮＧ</v>
      </c>
      <c r="P10" s="7" t="e">
        <f>COUNTIF(#REF!,N2)</f>
        <v>#REF!</v>
      </c>
    </row>
    <row r="11" spans="1:16" s="7" customFormat="1" ht="24" customHeight="1">
      <c r="A11" s="8"/>
      <c r="B11" s="192" t="s">
        <v>5</v>
      </c>
      <c r="C11" s="193"/>
      <c r="D11" s="193"/>
      <c r="E11" s="188">
        <f>PHONETIC(E10)</f>
      </c>
      <c r="F11" s="189"/>
      <c r="G11" s="10"/>
      <c r="H11" s="10"/>
      <c r="I11" s="8"/>
      <c r="J11" s="8"/>
      <c r="K11" s="8"/>
      <c r="L11" s="8"/>
      <c r="N11" s="9" t="str">
        <f t="shared" si="0"/>
        <v>ＯＫ</v>
      </c>
      <c r="P11" s="7" t="e">
        <f>COUNTIF(#REF!,$N$2)</f>
        <v>#REF!</v>
      </c>
    </row>
    <row r="12" spans="1:14" s="7" customFormat="1" ht="24" customHeight="1">
      <c r="A12" s="8"/>
      <c r="B12" s="192" t="s">
        <v>112</v>
      </c>
      <c r="C12" s="193"/>
      <c r="D12" s="193"/>
      <c r="E12" s="188"/>
      <c r="F12" s="189"/>
      <c r="G12" s="10" t="s">
        <v>7</v>
      </c>
      <c r="H12" s="10"/>
      <c r="I12" s="8"/>
      <c r="J12" s="8"/>
      <c r="K12" s="8"/>
      <c r="L12" s="8"/>
      <c r="N12" s="9"/>
    </row>
    <row r="13" spans="1:14" s="7" customFormat="1" ht="24" customHeight="1">
      <c r="A13" s="8"/>
      <c r="B13" s="192" t="s">
        <v>113</v>
      </c>
      <c r="C13" s="193"/>
      <c r="D13" s="193"/>
      <c r="E13" s="188"/>
      <c r="F13" s="189"/>
      <c r="G13" s="10" t="s">
        <v>119</v>
      </c>
      <c r="H13" s="10"/>
      <c r="I13" s="8"/>
      <c r="J13" s="8"/>
      <c r="K13" s="8"/>
      <c r="L13" s="8"/>
      <c r="N13" s="9"/>
    </row>
    <row r="14" spans="1:14" s="7" customFormat="1" ht="24" customHeight="1">
      <c r="A14" s="8"/>
      <c r="B14" s="192" t="s">
        <v>114</v>
      </c>
      <c r="C14" s="193"/>
      <c r="D14" s="193"/>
      <c r="E14" s="188"/>
      <c r="F14" s="189"/>
      <c r="G14" s="10"/>
      <c r="H14" s="10"/>
      <c r="I14" s="8"/>
      <c r="J14" s="8"/>
      <c r="K14" s="8"/>
      <c r="L14" s="8"/>
      <c r="N14" s="9"/>
    </row>
    <row r="15" spans="1:14" s="7" customFormat="1" ht="24" customHeight="1">
      <c r="A15" s="8"/>
      <c r="B15" s="192" t="s">
        <v>115</v>
      </c>
      <c r="C15" s="193"/>
      <c r="D15" s="193"/>
      <c r="E15" s="188"/>
      <c r="F15" s="189"/>
      <c r="G15" s="10"/>
      <c r="H15" s="10"/>
      <c r="I15" s="8"/>
      <c r="J15" s="8"/>
      <c r="K15" s="8"/>
      <c r="L15" s="8"/>
      <c r="N15" s="9"/>
    </row>
    <row r="16" spans="1:14" s="7" customFormat="1" ht="24" customHeight="1">
      <c r="A16" s="8"/>
      <c r="B16" s="192" t="s">
        <v>116</v>
      </c>
      <c r="C16" s="193"/>
      <c r="D16" s="193"/>
      <c r="E16" s="188"/>
      <c r="F16" s="189"/>
      <c r="G16" s="10"/>
      <c r="H16" s="10"/>
      <c r="I16" s="8"/>
      <c r="J16" s="8"/>
      <c r="K16" s="8"/>
      <c r="L16" s="8"/>
      <c r="N16" s="9"/>
    </row>
    <row r="17" spans="1:14" s="7" customFormat="1" ht="24" customHeight="1">
      <c r="A17" s="8"/>
      <c r="B17" s="192" t="s">
        <v>117</v>
      </c>
      <c r="C17" s="193"/>
      <c r="D17" s="193"/>
      <c r="E17" s="188"/>
      <c r="F17" s="189"/>
      <c r="G17" s="10"/>
      <c r="H17" s="10"/>
      <c r="I17" s="8"/>
      <c r="J17" s="8"/>
      <c r="K17" s="8"/>
      <c r="L17" s="8"/>
      <c r="N17" s="9"/>
    </row>
    <row r="18" spans="1:14" s="7" customFormat="1" ht="24" customHeight="1">
      <c r="A18" s="8"/>
      <c r="B18" s="192" t="s">
        <v>118</v>
      </c>
      <c r="C18" s="193"/>
      <c r="D18" s="193"/>
      <c r="E18" s="188"/>
      <c r="F18" s="189"/>
      <c r="G18" s="136" t="s">
        <v>120</v>
      </c>
      <c r="H18" s="10"/>
      <c r="I18" s="8"/>
      <c r="J18" s="8"/>
      <c r="K18" s="8"/>
      <c r="L18" s="8"/>
      <c r="N18" s="9"/>
    </row>
    <row r="19" spans="1:14" s="7" customFormat="1" ht="24" customHeight="1">
      <c r="A19" s="8"/>
      <c r="B19" s="192" t="s">
        <v>216</v>
      </c>
      <c r="C19" s="193"/>
      <c r="D19" s="193"/>
      <c r="E19" s="188"/>
      <c r="F19" s="189"/>
      <c r="G19" s="136" t="s">
        <v>215</v>
      </c>
      <c r="H19" s="10"/>
      <c r="I19" s="8"/>
      <c r="J19" s="8"/>
      <c r="K19" s="8"/>
      <c r="L19" s="8"/>
      <c r="N19" s="9"/>
    </row>
    <row r="20" spans="1:21" s="7" customFormat="1" ht="24" customHeight="1">
      <c r="A20" s="8"/>
      <c r="B20" s="192" t="s">
        <v>55</v>
      </c>
      <c r="C20" s="193"/>
      <c r="D20" s="193"/>
      <c r="E20" s="211"/>
      <c r="F20" s="212"/>
      <c r="G20" s="10" t="s">
        <v>56</v>
      </c>
      <c r="H20" s="10"/>
      <c r="I20" s="8"/>
      <c r="J20" s="8"/>
      <c r="K20" s="8"/>
      <c r="L20" s="8"/>
      <c r="N20" s="9" t="str">
        <f t="shared" si="0"/>
        <v>ＮＧ</v>
      </c>
      <c r="P20" s="7" t="s">
        <v>49</v>
      </c>
      <c r="Q20" s="7">
        <v>11000</v>
      </c>
      <c r="U20" s="90">
        <f>TIME(,12,0)</f>
        <v>0.008333333333333333</v>
      </c>
    </row>
    <row r="21" spans="1:21" s="7" customFormat="1" ht="24" customHeight="1">
      <c r="A21" s="8"/>
      <c r="B21" s="196" t="s">
        <v>87</v>
      </c>
      <c r="C21" s="197"/>
      <c r="D21" s="198"/>
      <c r="E21" s="188"/>
      <c r="F21" s="189"/>
      <c r="G21" s="10" t="s">
        <v>110</v>
      </c>
      <c r="H21" s="10"/>
      <c r="I21" s="8"/>
      <c r="J21" s="8"/>
      <c r="K21" s="8"/>
      <c r="L21" s="8"/>
      <c r="N21" s="9" t="str">
        <f t="shared" si="0"/>
        <v>ＮＧ</v>
      </c>
      <c r="P21" s="7" t="s">
        <v>50</v>
      </c>
      <c r="Q21" s="7">
        <v>9000</v>
      </c>
      <c r="U21" s="90">
        <f>TIME(,11,30)</f>
        <v>0.007986111111111112</v>
      </c>
    </row>
    <row r="22" spans="1:21" s="7" customFormat="1" ht="24" customHeight="1">
      <c r="A22" s="8"/>
      <c r="B22" s="196" t="s">
        <v>86</v>
      </c>
      <c r="C22" s="197"/>
      <c r="D22" s="198"/>
      <c r="E22" s="188">
        <f>PHONETIC(E21)</f>
      </c>
      <c r="F22" s="189"/>
      <c r="G22" s="10"/>
      <c r="H22" s="10"/>
      <c r="I22" s="8"/>
      <c r="J22" s="8"/>
      <c r="K22" s="8"/>
      <c r="L22" s="8"/>
      <c r="N22" s="9" t="str">
        <f t="shared" si="0"/>
        <v>ＯＫ</v>
      </c>
      <c r="P22" s="7" t="s">
        <v>54</v>
      </c>
      <c r="Q22" s="7">
        <v>9000</v>
      </c>
      <c r="U22" s="90">
        <f>TIME(,11,0)</f>
        <v>0.007638888888888889</v>
      </c>
    </row>
    <row r="23" spans="1:21" s="7" customFormat="1" ht="24" customHeight="1">
      <c r="A23" s="8"/>
      <c r="B23" s="196" t="s">
        <v>85</v>
      </c>
      <c r="C23" s="197"/>
      <c r="D23" s="198"/>
      <c r="E23" s="188"/>
      <c r="F23" s="189"/>
      <c r="G23" s="10" t="s">
        <v>121</v>
      </c>
      <c r="H23" s="10"/>
      <c r="I23" s="8"/>
      <c r="J23" s="8"/>
      <c r="K23" s="8"/>
      <c r="L23" s="8"/>
      <c r="N23" s="9" t="str">
        <f t="shared" si="0"/>
        <v>ＮＧ</v>
      </c>
      <c r="P23" s="7" t="s">
        <v>51</v>
      </c>
      <c r="Q23" s="7">
        <v>9000</v>
      </c>
      <c r="U23" s="90">
        <f>TIME(,10,30)</f>
        <v>0.007291666666666666</v>
      </c>
    </row>
    <row r="24" spans="1:21" s="7" customFormat="1" ht="24" customHeight="1">
      <c r="A24" s="8"/>
      <c r="B24" s="196" t="s">
        <v>122</v>
      </c>
      <c r="C24" s="197"/>
      <c r="D24" s="198"/>
      <c r="E24" s="188"/>
      <c r="F24" s="189"/>
      <c r="G24" s="10" t="s">
        <v>123</v>
      </c>
      <c r="H24" s="10"/>
      <c r="I24" s="8"/>
      <c r="J24" s="8"/>
      <c r="K24" s="8"/>
      <c r="L24" s="8"/>
      <c r="N24" s="9" t="str">
        <f t="shared" si="0"/>
        <v>ＮＧ</v>
      </c>
      <c r="P24" s="7" t="s">
        <v>52</v>
      </c>
      <c r="Q24" s="7">
        <v>9000</v>
      </c>
      <c r="U24" s="90">
        <f>TIME(,10,0)</f>
        <v>0.006944444444444444</v>
      </c>
    </row>
    <row r="25" spans="1:21" s="7" customFormat="1" ht="24" customHeight="1">
      <c r="A25" s="8"/>
      <c r="B25" s="196" t="s">
        <v>88</v>
      </c>
      <c r="C25" s="197"/>
      <c r="D25" s="198"/>
      <c r="E25" s="188">
        <f>PHONETIC(E24)</f>
      </c>
      <c r="F25" s="189"/>
      <c r="G25" s="10"/>
      <c r="H25" s="10"/>
      <c r="I25" s="8"/>
      <c r="J25" s="8"/>
      <c r="K25" s="8"/>
      <c r="L25" s="8"/>
      <c r="N25" s="9" t="str">
        <f t="shared" si="0"/>
        <v>ＯＫ</v>
      </c>
      <c r="P25" s="7" t="s">
        <v>53</v>
      </c>
      <c r="Q25" s="7">
        <v>8000</v>
      </c>
      <c r="U25" s="90">
        <f>TIME(,9,30)</f>
        <v>0.006597222222222222</v>
      </c>
    </row>
    <row r="26" spans="1:21" s="7" customFormat="1" ht="24" customHeight="1">
      <c r="A26" s="8"/>
      <c r="B26" s="196" t="s">
        <v>89</v>
      </c>
      <c r="C26" s="197"/>
      <c r="D26" s="198"/>
      <c r="E26" s="188"/>
      <c r="F26" s="189"/>
      <c r="G26" s="10" t="s">
        <v>124</v>
      </c>
      <c r="H26" s="10"/>
      <c r="I26" s="8"/>
      <c r="J26" s="8"/>
      <c r="K26" s="8"/>
      <c r="L26" s="8"/>
      <c r="N26" s="9" t="str">
        <f t="shared" si="0"/>
        <v>ＮＧ</v>
      </c>
      <c r="U26" s="90">
        <f>TIME(,9,0)</f>
        <v>0.0062499999999999995</v>
      </c>
    </row>
    <row r="27" spans="1:21" s="7" customFormat="1" ht="24" customHeight="1">
      <c r="A27" s="8"/>
      <c r="B27" s="196" t="s">
        <v>90</v>
      </c>
      <c r="C27" s="197"/>
      <c r="D27" s="198"/>
      <c r="E27" s="188"/>
      <c r="F27" s="189"/>
      <c r="G27" s="10" t="s">
        <v>125</v>
      </c>
      <c r="H27" s="10"/>
      <c r="I27" s="8"/>
      <c r="J27" s="8"/>
      <c r="K27" s="8"/>
      <c r="L27" s="8"/>
      <c r="N27" s="9" t="str">
        <f t="shared" si="0"/>
        <v>ＮＧ</v>
      </c>
      <c r="P27" s="7" t="s">
        <v>80</v>
      </c>
      <c r="Q27" s="7" t="s">
        <v>221</v>
      </c>
      <c r="U27" s="90">
        <f>TIME(,8,30)</f>
        <v>0.005902777777777778</v>
      </c>
    </row>
    <row r="28" spans="1:21" s="7" customFormat="1" ht="24" customHeight="1">
      <c r="A28" s="8"/>
      <c r="B28" s="196" t="s">
        <v>91</v>
      </c>
      <c r="C28" s="197"/>
      <c r="D28" s="198"/>
      <c r="E28" s="188">
        <f>PHONETIC(E27)</f>
      </c>
      <c r="F28" s="189"/>
      <c r="G28" s="10"/>
      <c r="H28" s="10"/>
      <c r="I28" s="8"/>
      <c r="J28" s="8"/>
      <c r="K28" s="8"/>
      <c r="L28" s="8"/>
      <c r="N28" s="9" t="str">
        <f t="shared" si="0"/>
        <v>ＯＫ</v>
      </c>
      <c r="P28" s="7" t="s">
        <v>81</v>
      </c>
      <c r="Q28" s="7" t="s">
        <v>222</v>
      </c>
      <c r="U28" s="90">
        <f>TIME(,8,0)</f>
        <v>0.005555555555555556</v>
      </c>
    </row>
    <row r="29" spans="1:21" s="7" customFormat="1" ht="24" customHeight="1">
      <c r="A29" s="8"/>
      <c r="B29" s="196" t="s">
        <v>92</v>
      </c>
      <c r="C29" s="197"/>
      <c r="D29" s="198"/>
      <c r="E29" s="188"/>
      <c r="F29" s="189"/>
      <c r="G29" s="10" t="s">
        <v>124</v>
      </c>
      <c r="H29" s="10"/>
      <c r="I29" s="8"/>
      <c r="J29" s="8"/>
      <c r="K29" s="8"/>
      <c r="L29" s="8"/>
      <c r="N29" s="9" t="str">
        <f t="shared" si="0"/>
        <v>ＮＧ</v>
      </c>
      <c r="P29" s="7" t="s">
        <v>82</v>
      </c>
      <c r="Q29" s="7" t="s">
        <v>223</v>
      </c>
      <c r="U29" s="90">
        <f>TIME(,7,30)</f>
        <v>0.005208333333333333</v>
      </c>
    </row>
    <row r="30" spans="1:21" s="7" customFormat="1" ht="24" customHeight="1">
      <c r="A30" s="8"/>
      <c r="B30" s="196" t="s">
        <v>93</v>
      </c>
      <c r="C30" s="197"/>
      <c r="D30" s="198"/>
      <c r="E30" s="188"/>
      <c r="F30" s="189"/>
      <c r="G30" s="10"/>
      <c r="H30" s="10"/>
      <c r="I30" s="8"/>
      <c r="J30" s="8"/>
      <c r="K30" s="8"/>
      <c r="L30" s="8"/>
      <c r="N30" s="9" t="str">
        <f t="shared" si="0"/>
        <v>ＮＧ</v>
      </c>
      <c r="P30" s="7" t="s">
        <v>83</v>
      </c>
      <c r="Q30" s="7" t="s">
        <v>224</v>
      </c>
      <c r="U30" s="90">
        <f>TIME(,7,0)</f>
        <v>0.004861111111111111</v>
      </c>
    </row>
    <row r="31" spans="1:21" s="7" customFormat="1" ht="24" customHeight="1">
      <c r="A31" s="8"/>
      <c r="B31" s="196" t="s">
        <v>60</v>
      </c>
      <c r="C31" s="197"/>
      <c r="D31" s="198"/>
      <c r="E31" s="190"/>
      <c r="F31" s="191"/>
      <c r="G31" s="186" t="s">
        <v>127</v>
      </c>
      <c r="H31" s="187"/>
      <c r="I31" s="187"/>
      <c r="J31" s="8"/>
      <c r="K31" s="8"/>
      <c r="L31" s="8"/>
      <c r="N31" s="9" t="str">
        <f>IF(ISTEXT(#REF!),$N$2,$N$3)</f>
        <v>ＮＧ</v>
      </c>
      <c r="P31" s="7">
        <v>0</v>
      </c>
      <c r="Q31" s="88" t="s">
        <v>84</v>
      </c>
      <c r="U31" s="90">
        <f>TIME(,6,30)</f>
        <v>0.004513888888888889</v>
      </c>
    </row>
    <row r="32" spans="1:21" s="7" customFormat="1" ht="23.25" customHeight="1">
      <c r="A32" s="8"/>
      <c r="B32" s="196" t="s">
        <v>96</v>
      </c>
      <c r="C32" s="197"/>
      <c r="D32" s="198"/>
      <c r="E32" s="190"/>
      <c r="F32" s="191"/>
      <c r="G32" s="186" t="s">
        <v>111</v>
      </c>
      <c r="H32" s="187"/>
      <c r="I32" s="187"/>
      <c r="J32" s="8"/>
      <c r="K32" s="8"/>
      <c r="L32" s="8"/>
      <c r="N32" s="9" t="str">
        <f aca="true" t="shared" si="1" ref="N32:N44">IF(ISTEXT(E31),$N$2,$N$3)</f>
        <v>ＮＧ</v>
      </c>
      <c r="P32" s="7" t="s">
        <v>94</v>
      </c>
      <c r="U32" s="90">
        <f>TIME(,6,0)</f>
        <v>0.004166666666666667</v>
      </c>
    </row>
    <row r="33" spans="1:21" s="7" customFormat="1" ht="23.25" customHeight="1">
      <c r="A33" s="8"/>
      <c r="B33" s="196" t="s">
        <v>61</v>
      </c>
      <c r="C33" s="197"/>
      <c r="D33" s="198"/>
      <c r="E33" s="188"/>
      <c r="F33" s="189"/>
      <c r="G33" s="10"/>
      <c r="H33" s="10"/>
      <c r="I33" s="8"/>
      <c r="J33" s="8"/>
      <c r="K33" s="8"/>
      <c r="L33" s="8"/>
      <c r="N33" s="9" t="str">
        <f t="shared" si="1"/>
        <v>ＮＧ</v>
      </c>
      <c r="U33" s="90"/>
    </row>
    <row r="34" spans="1:21" s="7" customFormat="1" ht="24" customHeight="1">
      <c r="A34" s="8"/>
      <c r="B34" s="196" t="s">
        <v>62</v>
      </c>
      <c r="C34" s="197"/>
      <c r="D34" s="198"/>
      <c r="E34" s="188">
        <f>PHONETIC(E33)</f>
      </c>
      <c r="F34" s="189"/>
      <c r="G34" s="10"/>
      <c r="H34" s="10"/>
      <c r="I34" s="8"/>
      <c r="J34" s="8"/>
      <c r="K34" s="8"/>
      <c r="L34" s="8"/>
      <c r="N34" s="9" t="str">
        <f t="shared" si="1"/>
        <v>ＮＧ</v>
      </c>
      <c r="P34" s="91" t="s">
        <v>95</v>
      </c>
      <c r="U34" s="90">
        <f>TIME(,5,30)</f>
        <v>0.0038194444444444443</v>
      </c>
    </row>
    <row r="35" spans="1:21" s="7" customFormat="1" ht="24" customHeight="1">
      <c r="A35" s="8"/>
      <c r="B35" s="192" t="s">
        <v>63</v>
      </c>
      <c r="C35" s="193"/>
      <c r="D35" s="193"/>
      <c r="E35" s="194"/>
      <c r="F35" s="195"/>
      <c r="G35" s="10" t="s">
        <v>59</v>
      </c>
      <c r="H35" s="10"/>
      <c r="I35" s="8"/>
      <c r="J35" s="8"/>
      <c r="K35" s="8"/>
      <c r="L35" s="8"/>
      <c r="N35" s="9" t="str">
        <f t="shared" si="1"/>
        <v>ＯＫ</v>
      </c>
      <c r="P35" s="7" t="s">
        <v>98</v>
      </c>
      <c r="U35" s="90">
        <f>TIME(,5,0)</f>
        <v>0.003472222222222222</v>
      </c>
    </row>
    <row r="36" spans="1:21" s="7" customFormat="1" ht="24" customHeight="1">
      <c r="A36" s="8"/>
      <c r="B36" s="192" t="s">
        <v>6</v>
      </c>
      <c r="C36" s="193"/>
      <c r="D36" s="193"/>
      <c r="E36" s="209"/>
      <c r="F36" s="210"/>
      <c r="G36" s="10" t="s">
        <v>26</v>
      </c>
      <c r="H36" s="10"/>
      <c r="I36" s="8"/>
      <c r="J36" s="8"/>
      <c r="K36" s="8"/>
      <c r="L36" s="8"/>
      <c r="N36" s="9" t="str">
        <f t="shared" si="1"/>
        <v>ＮＧ</v>
      </c>
      <c r="P36" s="7" t="s">
        <v>99</v>
      </c>
      <c r="R36" s="7" t="e">
        <f>IF(#REF!="三重奏",3,IF(#REF!="四重奏",4,IF(#REF!="五重奏",5,IF(#REF!="六重奏",6,IF(#REF!="七重奏",7,IF(#REF!="八重奏",8,0))))))</f>
        <v>#REF!</v>
      </c>
      <c r="S36" s="7" t="e">
        <f>IF(#REF!="三重奏",3,IF(#REF!="四重奏",4,IF(#REF!="五重奏",5,IF(#REF!="六重奏",6,IF(#REF!="七重奏",7,IF(#REF!="八重奏",8,0))))))</f>
        <v>#REF!</v>
      </c>
      <c r="T36" s="7" t="e">
        <f>IF(#REF!="三重奏",3,IF(#REF!="四重奏",4,IF(#REF!="五重奏",5,IF(#REF!="六重奏",6,IF(#REF!="七重奏",7,IF(#REF!="八重奏",8,0))))))</f>
        <v>#REF!</v>
      </c>
      <c r="U36" s="90">
        <f>TIME(,4,30)</f>
        <v>0.0031249999999999997</v>
      </c>
    </row>
    <row r="37" spans="1:21" s="7" customFormat="1" ht="24" customHeight="1">
      <c r="A37" s="8"/>
      <c r="B37" s="192" t="s">
        <v>57</v>
      </c>
      <c r="C37" s="193"/>
      <c r="D37" s="193"/>
      <c r="E37" s="219"/>
      <c r="F37" s="220"/>
      <c r="G37" s="10" t="s">
        <v>78</v>
      </c>
      <c r="H37" s="10"/>
      <c r="I37" s="8"/>
      <c r="J37" s="8"/>
      <c r="K37" s="8"/>
      <c r="L37" s="8"/>
      <c r="N37" s="9" t="str">
        <f t="shared" si="1"/>
        <v>ＮＧ</v>
      </c>
      <c r="U37" s="90">
        <f>TIME(,4,0)</f>
        <v>0.002777777777777778</v>
      </c>
    </row>
    <row r="38" spans="1:21" s="7" customFormat="1" ht="24" customHeight="1">
      <c r="A38" s="8"/>
      <c r="B38" s="213" t="s">
        <v>126</v>
      </c>
      <c r="C38" s="214"/>
      <c r="D38" s="215"/>
      <c r="E38" s="181"/>
      <c r="F38" s="182"/>
      <c r="G38" s="10"/>
      <c r="H38" s="10"/>
      <c r="I38" s="8"/>
      <c r="J38" s="8"/>
      <c r="K38" s="8"/>
      <c r="L38" s="8"/>
      <c r="N38" s="9" t="str">
        <f t="shared" si="1"/>
        <v>ＮＧ</v>
      </c>
      <c r="U38" s="89"/>
    </row>
    <row r="39" spans="1:21" s="7" customFormat="1" ht="24" customHeight="1">
      <c r="A39" s="8"/>
      <c r="B39" s="216"/>
      <c r="C39" s="217"/>
      <c r="D39" s="218"/>
      <c r="E39" s="181"/>
      <c r="F39" s="182"/>
      <c r="G39" s="10"/>
      <c r="H39" s="10"/>
      <c r="I39" s="8"/>
      <c r="J39" s="8"/>
      <c r="K39" s="8"/>
      <c r="L39" s="8"/>
      <c r="N39" s="9"/>
      <c r="U39" s="89"/>
    </row>
    <row r="40" spans="1:21" s="7" customFormat="1" ht="24" customHeight="1">
      <c r="A40" s="8"/>
      <c r="B40" s="175" t="s">
        <v>31</v>
      </c>
      <c r="C40" s="176"/>
      <c r="D40" s="52" t="s">
        <v>32</v>
      </c>
      <c r="E40" s="134"/>
      <c r="F40" s="128" t="s">
        <v>36</v>
      </c>
      <c r="G40" s="10" t="s">
        <v>37</v>
      </c>
      <c r="H40" s="10"/>
      <c r="I40" s="8"/>
      <c r="J40" s="8"/>
      <c r="K40" s="8"/>
      <c r="L40" s="8"/>
      <c r="N40" s="9" t="str">
        <f>IF(ISTEXT(#REF!),$N$2,$N$3)</f>
        <v>ＮＧ</v>
      </c>
      <c r="P40" s="7" t="s">
        <v>128</v>
      </c>
      <c r="U40" s="89"/>
    </row>
    <row r="41" spans="1:16" s="7" customFormat="1" ht="24" customHeight="1">
      <c r="A41" s="8"/>
      <c r="B41" s="177"/>
      <c r="C41" s="178"/>
      <c r="D41" s="52" t="s">
        <v>33</v>
      </c>
      <c r="E41" s="134"/>
      <c r="F41" s="128" t="s">
        <v>36</v>
      </c>
      <c r="G41" s="10" t="s">
        <v>38</v>
      </c>
      <c r="H41" s="10"/>
      <c r="I41" s="8"/>
      <c r="J41" s="8"/>
      <c r="K41" s="8"/>
      <c r="L41" s="8"/>
      <c r="N41" s="9" t="str">
        <f t="shared" si="1"/>
        <v>ＮＧ</v>
      </c>
      <c r="P41" s="7" t="s">
        <v>130</v>
      </c>
    </row>
    <row r="42" spans="1:16" s="7" customFormat="1" ht="24" customHeight="1">
      <c r="A42" s="8"/>
      <c r="B42" s="175" t="s">
        <v>34</v>
      </c>
      <c r="C42" s="176"/>
      <c r="D42" s="52" t="s">
        <v>35</v>
      </c>
      <c r="E42" s="134"/>
      <c r="F42" s="128" t="s">
        <v>36</v>
      </c>
      <c r="G42" s="10" t="s">
        <v>39</v>
      </c>
      <c r="H42" s="10"/>
      <c r="I42" s="8"/>
      <c r="J42" s="8"/>
      <c r="K42" s="8"/>
      <c r="L42" s="8"/>
      <c r="N42" s="9" t="str">
        <f t="shared" si="1"/>
        <v>ＮＧ</v>
      </c>
      <c r="P42" s="7" t="s">
        <v>131</v>
      </c>
    </row>
    <row r="43" spans="1:16" s="7" customFormat="1" ht="24" customHeight="1" thickBot="1">
      <c r="A43" s="8"/>
      <c r="B43" s="179"/>
      <c r="C43" s="180"/>
      <c r="D43" s="53" t="s">
        <v>33</v>
      </c>
      <c r="E43" s="135"/>
      <c r="F43" s="130" t="s">
        <v>36</v>
      </c>
      <c r="G43" s="10" t="s">
        <v>38</v>
      </c>
      <c r="H43" s="10"/>
      <c r="I43" s="8"/>
      <c r="J43" s="8"/>
      <c r="K43" s="8"/>
      <c r="L43" s="8"/>
      <c r="N43" s="9" t="str">
        <f t="shared" si="1"/>
        <v>ＮＧ</v>
      </c>
      <c r="P43" s="7" t="s">
        <v>132</v>
      </c>
    </row>
    <row r="44" spans="1:16" s="7" customFormat="1" ht="9.75" customHeight="1">
      <c r="A44" s="8"/>
      <c r="B44" s="32"/>
      <c r="C44" s="32"/>
      <c r="D44" s="32"/>
      <c r="E44" s="34"/>
      <c r="F44" s="34"/>
      <c r="G44" s="34"/>
      <c r="H44" s="10"/>
      <c r="I44" s="8"/>
      <c r="J44" s="8"/>
      <c r="K44" s="8"/>
      <c r="L44" s="8"/>
      <c r="N44" s="9" t="str">
        <f t="shared" si="1"/>
        <v>ＮＧ</v>
      </c>
      <c r="P44" s="7" t="s">
        <v>133</v>
      </c>
    </row>
    <row r="45" spans="1:14" s="7" customFormat="1" ht="15" customHeight="1" thickBot="1">
      <c r="A45" s="8"/>
      <c r="B45" s="10"/>
      <c r="C45" s="10"/>
      <c r="D45" s="10"/>
      <c r="E45" s="10"/>
      <c r="F45" s="10"/>
      <c r="G45" s="10"/>
      <c r="H45" s="10"/>
      <c r="I45" s="8"/>
      <c r="J45" s="8"/>
      <c r="K45" s="8"/>
      <c r="L45" s="8"/>
      <c r="N45" s="33"/>
    </row>
    <row r="46" spans="1:14" s="7" customFormat="1" ht="87.75" customHeight="1" thickBot="1" thickTop="1">
      <c r="A46" s="8"/>
      <c r="B46" s="183" t="s">
        <v>212</v>
      </c>
      <c r="C46" s="184"/>
      <c r="D46" s="184"/>
      <c r="E46" s="184"/>
      <c r="F46" s="184"/>
      <c r="G46" s="184"/>
      <c r="H46" s="184"/>
      <c r="I46" s="185"/>
      <c r="J46" s="8"/>
      <c r="K46" s="8"/>
      <c r="L46" s="8"/>
      <c r="N46" s="33"/>
    </row>
    <row r="47" spans="1:12" s="7" customFormat="1" ht="67.5" customHeight="1" thickTop="1">
      <c r="A47" s="8"/>
      <c r="B47" s="3"/>
      <c r="C47" s="3"/>
      <c r="D47" s="3"/>
      <c r="E47" s="3"/>
      <c r="F47" s="3"/>
      <c r="G47" s="8"/>
      <c r="H47" s="8"/>
      <c r="I47" s="8"/>
      <c r="J47" s="8"/>
      <c r="K47" s="8"/>
      <c r="L47" s="8"/>
    </row>
    <row r="48" spans="1:50" ht="11.25" customHeight="1">
      <c r="A48" s="3"/>
      <c r="G48" s="3"/>
      <c r="H48" s="3"/>
      <c r="I48" s="3"/>
      <c r="J48" s="3"/>
      <c r="K48" s="3"/>
      <c r="AV48"/>
      <c r="AW48"/>
      <c r="AX48"/>
    </row>
    <row r="49" spans="48:50" ht="13.5">
      <c r="AV49"/>
      <c r="AW49"/>
      <c r="AX49"/>
    </row>
    <row r="50" spans="48:50" ht="13.5">
      <c r="AV50"/>
      <c r="AW50"/>
      <c r="AX50"/>
    </row>
    <row r="51" spans="48:50" ht="13.5">
      <c r="AV51"/>
      <c r="AW51"/>
      <c r="AX51"/>
    </row>
    <row r="52" spans="48:50" ht="13.5">
      <c r="AV52"/>
      <c r="AW52"/>
      <c r="AX52"/>
    </row>
    <row r="53" spans="48:50" ht="13.5">
      <c r="AV53"/>
      <c r="AW53"/>
      <c r="AX53"/>
    </row>
    <row r="54" spans="48:50" ht="13.5">
      <c r="AV54"/>
      <c r="AW54"/>
      <c r="AX54"/>
    </row>
    <row r="55" spans="48:50" ht="13.5">
      <c r="AV55"/>
      <c r="AW55"/>
      <c r="AX55"/>
    </row>
  </sheetData>
  <sheetProtection password="EEAB" sheet="1" selectLockedCells="1"/>
  <mergeCells count="69">
    <mergeCell ref="B19:D19"/>
    <mergeCell ref="E19:F19"/>
    <mergeCell ref="E16:F16"/>
    <mergeCell ref="E17:F17"/>
    <mergeCell ref="B18:D18"/>
    <mergeCell ref="E18:F18"/>
    <mergeCell ref="G31:I31"/>
    <mergeCell ref="B38:D39"/>
    <mergeCell ref="B29:D29"/>
    <mergeCell ref="B30:D30"/>
    <mergeCell ref="B31:D31"/>
    <mergeCell ref="B26:D26"/>
    <mergeCell ref="E27:F27"/>
    <mergeCell ref="E28:F28"/>
    <mergeCell ref="B37:D37"/>
    <mergeCell ref="E37:F37"/>
    <mergeCell ref="E12:F12"/>
    <mergeCell ref="E13:F13"/>
    <mergeCell ref="B14:D14"/>
    <mergeCell ref="B15:D15"/>
    <mergeCell ref="E14:F14"/>
    <mergeCell ref="E15:F15"/>
    <mergeCell ref="B20:D20"/>
    <mergeCell ref="E20:F20"/>
    <mergeCell ref="B32:D32"/>
    <mergeCell ref="B12:D12"/>
    <mergeCell ref="B13:D13"/>
    <mergeCell ref="B16:D16"/>
    <mergeCell ref="B17:D17"/>
    <mergeCell ref="E25:F25"/>
    <mergeCell ref="B21:D21"/>
    <mergeCell ref="B22:D22"/>
    <mergeCell ref="E21:F21"/>
    <mergeCell ref="E22:F22"/>
    <mergeCell ref="E23:F23"/>
    <mergeCell ref="E24:F24"/>
    <mergeCell ref="E36:F36"/>
    <mergeCell ref="B28:D28"/>
    <mergeCell ref="B23:D23"/>
    <mergeCell ref="B24:D24"/>
    <mergeCell ref="B25:D25"/>
    <mergeCell ref="B27:D27"/>
    <mergeCell ref="A2:K2"/>
    <mergeCell ref="B9:D9"/>
    <mergeCell ref="E9:F9"/>
    <mergeCell ref="A3:K3"/>
    <mergeCell ref="B10:D10"/>
    <mergeCell ref="E10:F10"/>
    <mergeCell ref="B7:G8"/>
    <mergeCell ref="B11:D11"/>
    <mergeCell ref="E11:F11"/>
    <mergeCell ref="B35:D35"/>
    <mergeCell ref="E35:F35"/>
    <mergeCell ref="B33:D33"/>
    <mergeCell ref="B34:D34"/>
    <mergeCell ref="E29:F29"/>
    <mergeCell ref="E30:F30"/>
    <mergeCell ref="E31:F31"/>
    <mergeCell ref="E26:F26"/>
    <mergeCell ref="B40:C41"/>
    <mergeCell ref="B42:C43"/>
    <mergeCell ref="E38:F38"/>
    <mergeCell ref="E39:F39"/>
    <mergeCell ref="B46:I46"/>
    <mergeCell ref="G32:I32"/>
    <mergeCell ref="E33:F33"/>
    <mergeCell ref="E34:F34"/>
    <mergeCell ref="E32:F32"/>
    <mergeCell ref="B36:D36"/>
  </mergeCells>
  <dataValidations count="6">
    <dataValidation allowBlank="1" showInputMessage="1" showErrorMessage="1" sqref="E44:G44"/>
    <dataValidation type="whole" operator="greaterThanOrEqual" allowBlank="1" showInputMessage="1" showErrorMessage="1" sqref="E36:E37">
      <formula1>0</formula1>
    </dataValidation>
    <dataValidation type="list" allowBlank="1" showInputMessage="1" showErrorMessage="1" sqref="E31:F31">
      <formula1>$P$32:$P$34</formula1>
    </dataValidation>
    <dataValidation type="list" allowBlank="1" showInputMessage="1" showErrorMessage="1" sqref="E32:F32">
      <formula1>$P$35:$P$36</formula1>
    </dataValidation>
    <dataValidation type="list" allowBlank="1" showInputMessage="1" showErrorMessage="1" sqref="E9:F9">
      <formula1>$R$9:$W$9</formula1>
    </dataValidation>
    <dataValidation type="list" allowBlank="1" showInputMessage="1" showErrorMessage="1" sqref="E38:F39">
      <formula1>$P$40:$P$44</formula1>
    </dataValidation>
  </dataValidations>
  <printOptions/>
  <pageMargins left="0.5902039723133478" right="0.5902039723133478" top="0.5902039723133478" bottom="0.5902039723133478" header="0.5117415443180114" footer="0.5117415443180114"/>
  <pageSetup horizontalDpi="600" verticalDpi="600" orientation="portrait" paperSize="9" scale="56" r:id="rId3"/>
  <drawing r:id="rId2"/>
  <legacyDrawing r:id="rId1"/>
</worksheet>
</file>

<file path=xl/worksheets/sheet3.xml><?xml version="1.0" encoding="utf-8"?>
<worksheet xmlns="http://schemas.openxmlformats.org/spreadsheetml/2006/main" xmlns:r="http://schemas.openxmlformats.org/officeDocument/2006/relationships">
  <sheetPr>
    <tabColor indexed="39"/>
  </sheetPr>
  <dimension ref="A1:AU59"/>
  <sheetViews>
    <sheetView view="pageBreakPreview" zoomScale="70" zoomScaleNormal="75" zoomScaleSheetLayoutView="70" zoomScalePageLayoutView="0" workbookViewId="0" topLeftCell="A1">
      <selection activeCell="G11" sqref="G11"/>
    </sheetView>
  </sheetViews>
  <sheetFormatPr defaultColWidth="9.00390625" defaultRowHeight="13.5"/>
  <cols>
    <col min="1" max="1" width="2.00390625" style="106" customWidth="1"/>
    <col min="2" max="2" width="9.00390625" style="106" customWidth="1"/>
    <col min="3" max="3" width="15.00390625" style="106" customWidth="1"/>
    <col min="4" max="4" width="7.25390625" style="106" bestFit="1" customWidth="1"/>
    <col min="5" max="5" width="37.50390625" style="106" customWidth="1"/>
    <col min="6" max="6" width="5.625" style="106" customWidth="1"/>
    <col min="7" max="7" width="37.50390625" style="106" customWidth="1"/>
    <col min="8" max="8" width="5.50390625" style="106" customWidth="1"/>
    <col min="9" max="9" width="37.50390625" style="106" customWidth="1"/>
    <col min="10" max="10" width="5.625" style="106" customWidth="1"/>
    <col min="11" max="11" width="2.00390625" style="106" customWidth="1"/>
    <col min="12" max="12" width="12.50390625" style="106" customWidth="1"/>
    <col min="13" max="13" width="25.00390625" style="106" customWidth="1"/>
    <col min="14" max="50" width="9.00390625" style="106" customWidth="1"/>
    <col min="51" max="79" width="9.00390625" style="107" customWidth="1"/>
    <col min="80" max="16384" width="9.00390625" style="107" customWidth="1"/>
  </cols>
  <sheetData>
    <row r="1" spans="1:12" ht="11.25" customHeight="1">
      <c r="A1" s="105"/>
      <c r="B1" s="105"/>
      <c r="C1" s="105"/>
      <c r="D1" s="105"/>
      <c r="E1" s="105"/>
      <c r="F1" s="105"/>
      <c r="G1" s="105"/>
      <c r="H1" s="105"/>
      <c r="I1" s="105"/>
      <c r="J1" s="105"/>
      <c r="K1" s="105"/>
      <c r="L1" s="105"/>
    </row>
    <row r="2" spans="1:17" ht="24" customHeight="1">
      <c r="A2" s="230" t="s">
        <v>218</v>
      </c>
      <c r="B2" s="230"/>
      <c r="C2" s="230"/>
      <c r="D2" s="230"/>
      <c r="E2" s="230"/>
      <c r="F2" s="230"/>
      <c r="G2" s="230"/>
      <c r="H2" s="230"/>
      <c r="I2" s="230"/>
      <c r="J2" s="230"/>
      <c r="K2" s="230"/>
      <c r="L2" s="108"/>
      <c r="N2" s="106" t="s">
        <v>0</v>
      </c>
      <c r="P2" s="107" t="s">
        <v>27</v>
      </c>
      <c r="Q2" s="107" t="s">
        <v>42</v>
      </c>
    </row>
    <row r="3" spans="1:17" ht="24" customHeight="1">
      <c r="A3" s="231" t="s">
        <v>176</v>
      </c>
      <c r="B3" s="231"/>
      <c r="C3" s="231"/>
      <c r="D3" s="231"/>
      <c r="E3" s="231"/>
      <c r="F3" s="231"/>
      <c r="G3" s="231"/>
      <c r="H3" s="231"/>
      <c r="I3" s="231"/>
      <c r="J3" s="231"/>
      <c r="K3" s="231"/>
      <c r="L3" s="110"/>
      <c r="N3" s="106" t="s">
        <v>1</v>
      </c>
      <c r="P3" s="107" t="s">
        <v>43</v>
      </c>
      <c r="Q3" s="107" t="s">
        <v>44</v>
      </c>
    </row>
    <row r="4" spans="1:17" ht="24" customHeight="1">
      <c r="A4" s="109"/>
      <c r="B4" s="109"/>
      <c r="C4" s="109"/>
      <c r="D4" s="109"/>
      <c r="E4" s="109"/>
      <c r="F4" s="109"/>
      <c r="G4" s="109"/>
      <c r="H4" s="109"/>
      <c r="I4" s="109"/>
      <c r="J4" s="109"/>
      <c r="K4" s="109"/>
      <c r="L4" s="110"/>
      <c r="P4" s="107" t="s">
        <v>28</v>
      </c>
      <c r="Q4" s="107" t="s">
        <v>45</v>
      </c>
    </row>
    <row r="5" spans="1:17" ht="15" customHeight="1">
      <c r="A5" s="111"/>
      <c r="B5" s="112" t="s">
        <v>102</v>
      </c>
      <c r="C5" s="113"/>
      <c r="D5" s="113"/>
      <c r="E5" s="113"/>
      <c r="F5" s="113"/>
      <c r="G5" s="113"/>
      <c r="H5" s="113"/>
      <c r="I5" s="114"/>
      <c r="J5" s="115"/>
      <c r="K5" s="111"/>
      <c r="L5" s="110"/>
      <c r="P5" s="107" t="s">
        <v>29</v>
      </c>
      <c r="Q5" s="107" t="s">
        <v>46</v>
      </c>
    </row>
    <row r="6" spans="1:17" ht="15" customHeight="1">
      <c r="A6" s="111"/>
      <c r="B6" s="116" t="s">
        <v>101</v>
      </c>
      <c r="C6" s="117"/>
      <c r="D6" s="117"/>
      <c r="E6" s="117"/>
      <c r="F6" s="117"/>
      <c r="G6" s="117"/>
      <c r="H6" s="117"/>
      <c r="I6" s="118"/>
      <c r="J6" s="115"/>
      <c r="K6" s="111"/>
      <c r="L6" s="110"/>
      <c r="P6" s="107" t="s">
        <v>30</v>
      </c>
      <c r="Q6" s="107" t="s">
        <v>48</v>
      </c>
    </row>
    <row r="7" spans="1:12" ht="15" customHeight="1" thickBot="1">
      <c r="A7" s="119"/>
      <c r="B7" s="119"/>
      <c r="C7" s="119"/>
      <c r="D7" s="119"/>
      <c r="E7" s="119"/>
      <c r="F7" s="119"/>
      <c r="G7" s="119"/>
      <c r="H7" s="119"/>
      <c r="I7" s="119"/>
      <c r="J7" s="119"/>
      <c r="K7" s="119"/>
      <c r="L7" s="105"/>
    </row>
    <row r="8" spans="1:23" s="120" customFormat="1" ht="24" customHeight="1">
      <c r="A8" s="115"/>
      <c r="B8" s="232" t="s">
        <v>2</v>
      </c>
      <c r="C8" s="233"/>
      <c r="D8" s="233"/>
      <c r="E8" s="234" t="s">
        <v>49</v>
      </c>
      <c r="F8" s="235"/>
      <c r="G8" s="115" t="s">
        <v>41</v>
      </c>
      <c r="H8" s="115"/>
      <c r="I8" s="115"/>
      <c r="J8" s="115"/>
      <c r="K8" s="115"/>
      <c r="L8" s="115"/>
      <c r="N8" s="121" t="str">
        <f>IF(ISTEXT(E8),$N$2,$N$3)</f>
        <v>ＯＫ</v>
      </c>
      <c r="P8" s="120">
        <f>COUNTIF(N8:N42,$N$2)</f>
        <v>21</v>
      </c>
      <c r="R8" s="120" t="s">
        <v>49</v>
      </c>
      <c r="S8" s="120" t="s">
        <v>50</v>
      </c>
      <c r="T8" s="120" t="s">
        <v>54</v>
      </c>
      <c r="U8" s="120" t="s">
        <v>51</v>
      </c>
      <c r="V8" s="120" t="s">
        <v>52</v>
      </c>
      <c r="W8" s="120" t="s">
        <v>53</v>
      </c>
    </row>
    <row r="9" spans="1:16" s="120" customFormat="1" ht="24" customHeight="1">
      <c r="A9" s="115"/>
      <c r="B9" s="221" t="s">
        <v>3</v>
      </c>
      <c r="C9" s="222"/>
      <c r="D9" s="222"/>
      <c r="E9" s="236" t="s">
        <v>151</v>
      </c>
      <c r="F9" s="237"/>
      <c r="G9" s="123" t="s">
        <v>4</v>
      </c>
      <c r="H9" s="123"/>
      <c r="I9" s="115"/>
      <c r="J9" s="115"/>
      <c r="K9" s="115"/>
      <c r="L9" s="115"/>
      <c r="N9" s="121" t="str">
        <f aca="true" t="shared" si="0" ref="N9:N28">IF(ISTEXT(E9),$N$2,$N$3)</f>
        <v>ＯＫ</v>
      </c>
      <c r="P9" s="120" t="e">
        <f>COUNTIF(#REF!,N2)</f>
        <v>#REF!</v>
      </c>
    </row>
    <row r="10" spans="1:16" s="120" customFormat="1" ht="24" customHeight="1">
      <c r="A10" s="115"/>
      <c r="B10" s="221" t="s">
        <v>5</v>
      </c>
      <c r="C10" s="222"/>
      <c r="D10" s="222"/>
      <c r="E10" s="223" t="str">
        <f>PHONETIC(E9)</f>
        <v>おおあらいちょうりつあおたかちゅうがっこう</v>
      </c>
      <c r="F10" s="224"/>
      <c r="G10" s="123"/>
      <c r="H10" s="123"/>
      <c r="I10" s="115"/>
      <c r="J10" s="115"/>
      <c r="K10" s="115"/>
      <c r="L10" s="115"/>
      <c r="N10" s="121" t="str">
        <f t="shared" si="0"/>
        <v>ＯＫ</v>
      </c>
      <c r="P10" s="120" t="e">
        <f>COUNTIF(#REF!,$N$2)</f>
        <v>#REF!</v>
      </c>
    </row>
    <row r="11" spans="1:14" s="120" customFormat="1" ht="24" customHeight="1">
      <c r="A11" s="115"/>
      <c r="B11" s="221" t="s">
        <v>112</v>
      </c>
      <c r="C11" s="222"/>
      <c r="D11" s="222"/>
      <c r="E11" s="223" t="s">
        <v>100</v>
      </c>
      <c r="F11" s="224"/>
      <c r="G11" s="123" t="s">
        <v>7</v>
      </c>
      <c r="H11" s="123"/>
      <c r="I11" s="115"/>
      <c r="J11" s="115"/>
      <c r="K11" s="115"/>
      <c r="L11" s="115"/>
      <c r="N11" s="121"/>
    </row>
    <row r="12" spans="1:14" s="120" customFormat="1" ht="24" customHeight="1">
      <c r="A12" s="115"/>
      <c r="B12" s="221" t="s">
        <v>113</v>
      </c>
      <c r="C12" s="222"/>
      <c r="D12" s="222"/>
      <c r="E12" s="223" t="s">
        <v>141</v>
      </c>
      <c r="F12" s="224"/>
      <c r="G12" s="123" t="s">
        <v>119</v>
      </c>
      <c r="H12" s="123"/>
      <c r="I12" s="115"/>
      <c r="J12" s="115"/>
      <c r="K12" s="115"/>
      <c r="L12" s="115"/>
      <c r="N12" s="121"/>
    </row>
    <row r="13" spans="1:14" s="120" customFormat="1" ht="24" customHeight="1">
      <c r="A13" s="115"/>
      <c r="B13" s="221" t="s">
        <v>114</v>
      </c>
      <c r="C13" s="222"/>
      <c r="D13" s="222"/>
      <c r="E13" s="223" t="s">
        <v>142</v>
      </c>
      <c r="F13" s="224"/>
      <c r="G13" s="123"/>
      <c r="H13" s="123"/>
      <c r="I13" s="115"/>
      <c r="J13" s="115"/>
      <c r="K13" s="115"/>
      <c r="L13" s="115"/>
      <c r="N13" s="121"/>
    </row>
    <row r="14" spans="1:14" s="120" customFormat="1" ht="24" customHeight="1">
      <c r="A14" s="115"/>
      <c r="B14" s="221" t="s">
        <v>115</v>
      </c>
      <c r="C14" s="222"/>
      <c r="D14" s="222"/>
      <c r="E14" s="223" t="s">
        <v>142</v>
      </c>
      <c r="F14" s="224"/>
      <c r="G14" s="123"/>
      <c r="H14" s="123"/>
      <c r="I14" s="115"/>
      <c r="J14" s="115"/>
      <c r="K14" s="115"/>
      <c r="L14" s="115"/>
      <c r="N14" s="121"/>
    </row>
    <row r="15" spans="1:14" s="120" customFormat="1" ht="24" customHeight="1">
      <c r="A15" s="115"/>
      <c r="B15" s="221" t="s">
        <v>116</v>
      </c>
      <c r="C15" s="222"/>
      <c r="D15" s="222"/>
      <c r="E15" s="223" t="s">
        <v>153</v>
      </c>
      <c r="F15" s="224"/>
      <c r="G15" s="123"/>
      <c r="H15" s="123"/>
      <c r="I15" s="115"/>
      <c r="J15" s="115"/>
      <c r="K15" s="115"/>
      <c r="L15" s="115"/>
      <c r="N15" s="121"/>
    </row>
    <row r="16" spans="1:14" s="120" customFormat="1" ht="24" customHeight="1">
      <c r="A16" s="115"/>
      <c r="B16" s="221" t="s">
        <v>117</v>
      </c>
      <c r="C16" s="222"/>
      <c r="D16" s="222"/>
      <c r="E16" s="223" t="s">
        <v>144</v>
      </c>
      <c r="F16" s="224"/>
      <c r="G16" s="123"/>
      <c r="H16" s="123"/>
      <c r="I16" s="115"/>
      <c r="J16" s="115"/>
      <c r="K16" s="115"/>
      <c r="L16" s="115"/>
      <c r="N16" s="121"/>
    </row>
    <row r="17" spans="1:14" s="120" customFormat="1" ht="24" customHeight="1">
      <c r="A17" s="115"/>
      <c r="B17" s="221" t="s">
        <v>118</v>
      </c>
      <c r="C17" s="222"/>
      <c r="D17" s="222"/>
      <c r="E17" s="223" t="s">
        <v>155</v>
      </c>
      <c r="F17" s="224"/>
      <c r="G17" s="162" t="s">
        <v>120</v>
      </c>
      <c r="H17" s="123"/>
      <c r="I17" s="115"/>
      <c r="J17" s="115"/>
      <c r="K17" s="115"/>
      <c r="L17" s="115"/>
      <c r="N17" s="121"/>
    </row>
    <row r="18" spans="1:21" s="120" customFormat="1" ht="24" customHeight="1">
      <c r="A18" s="115"/>
      <c r="B18" s="221" t="s">
        <v>55</v>
      </c>
      <c r="C18" s="222"/>
      <c r="D18" s="222"/>
      <c r="E18" s="238" t="s">
        <v>145</v>
      </c>
      <c r="F18" s="239"/>
      <c r="G18" s="123" t="s">
        <v>56</v>
      </c>
      <c r="H18" s="123"/>
      <c r="I18" s="115"/>
      <c r="J18" s="115"/>
      <c r="K18" s="115"/>
      <c r="L18" s="115"/>
      <c r="N18" s="121" t="str">
        <f t="shared" si="0"/>
        <v>ＯＫ</v>
      </c>
      <c r="P18" s="120" t="s">
        <v>49</v>
      </c>
      <c r="Q18" s="120">
        <v>11000</v>
      </c>
      <c r="U18" s="124">
        <f>TIME(,12,0)</f>
        <v>0.008333333333333333</v>
      </c>
    </row>
    <row r="19" spans="1:21" s="120" customFormat="1" ht="24" customHeight="1">
      <c r="A19" s="115"/>
      <c r="B19" s="225" t="s">
        <v>87</v>
      </c>
      <c r="C19" s="226"/>
      <c r="D19" s="227"/>
      <c r="E19" s="223" t="s">
        <v>157</v>
      </c>
      <c r="F19" s="224"/>
      <c r="G19" s="123" t="s">
        <v>110</v>
      </c>
      <c r="H19" s="123"/>
      <c r="I19" s="115"/>
      <c r="J19" s="115"/>
      <c r="K19" s="115"/>
      <c r="L19" s="115"/>
      <c r="N19" s="121" t="str">
        <f t="shared" si="0"/>
        <v>ＯＫ</v>
      </c>
      <c r="P19" s="120" t="s">
        <v>50</v>
      </c>
      <c r="Q19" s="120">
        <v>9000</v>
      </c>
      <c r="U19" s="124">
        <f>TIME(,11,30)</f>
        <v>0.007986111111111112</v>
      </c>
    </row>
    <row r="20" spans="1:21" s="120" customFormat="1" ht="24" customHeight="1">
      <c r="A20" s="115"/>
      <c r="B20" s="225" t="s">
        <v>86</v>
      </c>
      <c r="C20" s="226"/>
      <c r="D20" s="227"/>
      <c r="E20" s="223" t="str">
        <f>PHONETIC(E19)</f>
        <v>すいそうがくのためのこうきょうくみきょく「あおいたか」</v>
      </c>
      <c r="F20" s="224"/>
      <c r="G20" s="123"/>
      <c r="H20" s="123"/>
      <c r="I20" s="115"/>
      <c r="J20" s="115"/>
      <c r="K20" s="115"/>
      <c r="L20" s="115"/>
      <c r="N20" s="121" t="str">
        <f t="shared" si="0"/>
        <v>ＯＫ</v>
      </c>
      <c r="P20" s="120" t="s">
        <v>54</v>
      </c>
      <c r="Q20" s="120">
        <v>9000</v>
      </c>
      <c r="U20" s="124">
        <f>TIME(,11,0)</f>
        <v>0.007638888888888889</v>
      </c>
    </row>
    <row r="21" spans="1:21" s="120" customFormat="1" ht="24" customHeight="1">
      <c r="A21" s="115"/>
      <c r="B21" s="225" t="s">
        <v>85</v>
      </c>
      <c r="C21" s="226"/>
      <c r="D21" s="227"/>
      <c r="E21" s="223" t="s">
        <v>159</v>
      </c>
      <c r="F21" s="224"/>
      <c r="G21" s="123" t="s">
        <v>121</v>
      </c>
      <c r="H21" s="123"/>
      <c r="I21" s="115"/>
      <c r="J21" s="115"/>
      <c r="K21" s="115"/>
      <c r="L21" s="115"/>
      <c r="N21" s="121" t="str">
        <f t="shared" si="0"/>
        <v>ＯＫ</v>
      </c>
      <c r="P21" s="120" t="s">
        <v>51</v>
      </c>
      <c r="Q21" s="120">
        <v>9000</v>
      </c>
      <c r="U21" s="124">
        <f>TIME(,10,30)</f>
        <v>0.007291666666666666</v>
      </c>
    </row>
    <row r="22" spans="1:21" s="120" customFormat="1" ht="24" customHeight="1">
      <c r="A22" s="115"/>
      <c r="B22" s="225" t="s">
        <v>122</v>
      </c>
      <c r="C22" s="226"/>
      <c r="D22" s="227"/>
      <c r="E22" s="223" t="s">
        <v>146</v>
      </c>
      <c r="F22" s="224"/>
      <c r="G22" s="123" t="s">
        <v>123</v>
      </c>
      <c r="H22" s="123"/>
      <c r="I22" s="115"/>
      <c r="J22" s="115"/>
      <c r="K22" s="115"/>
      <c r="L22" s="115"/>
      <c r="N22" s="121" t="str">
        <f t="shared" si="0"/>
        <v>ＯＫ</v>
      </c>
      <c r="P22" s="120" t="s">
        <v>52</v>
      </c>
      <c r="Q22" s="120">
        <v>9000</v>
      </c>
      <c r="U22" s="124">
        <f>TIME(,10,0)</f>
        <v>0.006944444444444444</v>
      </c>
    </row>
    <row r="23" spans="1:21" s="120" customFormat="1" ht="24" customHeight="1">
      <c r="A23" s="115"/>
      <c r="B23" s="225" t="s">
        <v>88</v>
      </c>
      <c r="C23" s="226"/>
      <c r="D23" s="227"/>
      <c r="E23" s="223" t="str">
        <f>PHONETIC(E22)</f>
        <v>えだかわ  たかゆき</v>
      </c>
      <c r="F23" s="224"/>
      <c r="G23" s="123"/>
      <c r="H23" s="123"/>
      <c r="I23" s="115"/>
      <c r="J23" s="115"/>
      <c r="K23" s="115"/>
      <c r="L23" s="115"/>
      <c r="N23" s="121" t="str">
        <f t="shared" si="0"/>
        <v>ＯＫ</v>
      </c>
      <c r="P23" s="120" t="s">
        <v>53</v>
      </c>
      <c r="Q23" s="120">
        <v>8000</v>
      </c>
      <c r="U23" s="124">
        <f>TIME(,9,30)</f>
        <v>0.006597222222222222</v>
      </c>
    </row>
    <row r="24" spans="1:21" s="120" customFormat="1" ht="24" customHeight="1">
      <c r="A24" s="115"/>
      <c r="B24" s="225" t="s">
        <v>89</v>
      </c>
      <c r="C24" s="226"/>
      <c r="D24" s="227"/>
      <c r="E24" s="223" t="s">
        <v>161</v>
      </c>
      <c r="F24" s="224"/>
      <c r="G24" s="123" t="s">
        <v>124</v>
      </c>
      <c r="H24" s="123"/>
      <c r="I24" s="115"/>
      <c r="J24" s="115"/>
      <c r="K24" s="115"/>
      <c r="L24" s="115"/>
      <c r="N24" s="121" t="str">
        <f t="shared" si="0"/>
        <v>ＯＫ</v>
      </c>
      <c r="U24" s="124">
        <f>TIME(,9,0)</f>
        <v>0.0062499999999999995</v>
      </c>
    </row>
    <row r="25" spans="1:21" s="120" customFormat="1" ht="24" customHeight="1">
      <c r="A25" s="115"/>
      <c r="B25" s="225" t="s">
        <v>90</v>
      </c>
      <c r="C25" s="226"/>
      <c r="D25" s="227"/>
      <c r="E25" s="223" t="s">
        <v>144</v>
      </c>
      <c r="F25" s="224"/>
      <c r="G25" s="123" t="s">
        <v>125</v>
      </c>
      <c r="H25" s="123"/>
      <c r="I25" s="115"/>
      <c r="J25" s="115"/>
      <c r="K25" s="115"/>
      <c r="L25" s="115"/>
      <c r="N25" s="121" t="str">
        <f t="shared" si="0"/>
        <v>ＯＫ</v>
      </c>
      <c r="P25" s="120" t="s">
        <v>80</v>
      </c>
      <c r="Q25" s="120" t="s">
        <v>136</v>
      </c>
      <c r="U25" s="124">
        <f>TIME(,8,30)</f>
        <v>0.005902777777777778</v>
      </c>
    </row>
    <row r="26" spans="1:21" s="120" customFormat="1" ht="24" customHeight="1">
      <c r="A26" s="115"/>
      <c r="B26" s="225" t="s">
        <v>91</v>
      </c>
      <c r="C26" s="226"/>
      <c r="D26" s="227"/>
      <c r="E26" s="223" t="str">
        <f>PHONETIC(E25)</f>
        <v>まつざき  けいすけ</v>
      </c>
      <c r="F26" s="224"/>
      <c r="G26" s="123"/>
      <c r="H26" s="123"/>
      <c r="I26" s="115"/>
      <c r="J26" s="115"/>
      <c r="K26" s="115"/>
      <c r="L26" s="115"/>
      <c r="N26" s="121" t="str">
        <f t="shared" si="0"/>
        <v>ＯＫ</v>
      </c>
      <c r="P26" s="120" t="s">
        <v>81</v>
      </c>
      <c r="Q26" s="120" t="s">
        <v>137</v>
      </c>
      <c r="U26" s="124">
        <f>TIME(,8,0)</f>
        <v>0.005555555555555556</v>
      </c>
    </row>
    <row r="27" spans="1:21" s="120" customFormat="1" ht="24" customHeight="1">
      <c r="A27" s="115"/>
      <c r="B27" s="225" t="s">
        <v>92</v>
      </c>
      <c r="C27" s="226"/>
      <c r="D27" s="227"/>
      <c r="E27" s="223" t="s">
        <v>163</v>
      </c>
      <c r="F27" s="224"/>
      <c r="G27" s="123" t="s">
        <v>124</v>
      </c>
      <c r="H27" s="123"/>
      <c r="I27" s="115"/>
      <c r="J27" s="115"/>
      <c r="K27" s="115"/>
      <c r="L27" s="115"/>
      <c r="N27" s="121" t="str">
        <f t="shared" si="0"/>
        <v>ＯＫ</v>
      </c>
      <c r="P27" s="120" t="s">
        <v>82</v>
      </c>
      <c r="Q27" s="120" t="s">
        <v>138</v>
      </c>
      <c r="U27" s="124">
        <f>TIME(,7,30)</f>
        <v>0.005208333333333333</v>
      </c>
    </row>
    <row r="28" spans="1:21" s="120" customFormat="1" ht="24" customHeight="1">
      <c r="A28" s="115"/>
      <c r="B28" s="225" t="s">
        <v>93</v>
      </c>
      <c r="C28" s="226"/>
      <c r="D28" s="227"/>
      <c r="E28" s="223" t="s">
        <v>164</v>
      </c>
      <c r="F28" s="224"/>
      <c r="G28" s="123"/>
      <c r="H28" s="123"/>
      <c r="I28" s="115"/>
      <c r="J28" s="115"/>
      <c r="K28" s="115"/>
      <c r="L28" s="115"/>
      <c r="N28" s="121" t="str">
        <f t="shared" si="0"/>
        <v>ＯＫ</v>
      </c>
      <c r="P28" s="120" t="s">
        <v>83</v>
      </c>
      <c r="Q28" s="120" t="s">
        <v>139</v>
      </c>
      <c r="U28" s="124">
        <f>TIME(,7,0)</f>
        <v>0.004861111111111111</v>
      </c>
    </row>
    <row r="29" spans="1:21" s="120" customFormat="1" ht="24" customHeight="1">
      <c r="A29" s="115"/>
      <c r="B29" s="225" t="s">
        <v>60</v>
      </c>
      <c r="C29" s="226"/>
      <c r="D29" s="227"/>
      <c r="E29" s="228" t="s">
        <v>95</v>
      </c>
      <c r="F29" s="229"/>
      <c r="G29" s="240" t="s">
        <v>127</v>
      </c>
      <c r="H29" s="241"/>
      <c r="I29" s="241"/>
      <c r="J29" s="115"/>
      <c r="K29" s="115"/>
      <c r="L29" s="115"/>
      <c r="N29" s="121" t="str">
        <f>IF(ISTEXT(#REF!),$N$2,$N$3)</f>
        <v>ＮＧ</v>
      </c>
      <c r="P29" s="120">
        <v>0</v>
      </c>
      <c r="Q29" s="125" t="s">
        <v>84</v>
      </c>
      <c r="U29" s="124">
        <f>TIME(,6,30)</f>
        <v>0.004513888888888889</v>
      </c>
    </row>
    <row r="30" spans="1:21" s="120" customFormat="1" ht="23.25" customHeight="1">
      <c r="A30" s="115"/>
      <c r="B30" s="225" t="s">
        <v>96</v>
      </c>
      <c r="C30" s="226"/>
      <c r="D30" s="227"/>
      <c r="E30" s="228" t="s">
        <v>99</v>
      </c>
      <c r="F30" s="229"/>
      <c r="G30" s="240" t="s">
        <v>111</v>
      </c>
      <c r="H30" s="241"/>
      <c r="I30" s="241"/>
      <c r="J30" s="115"/>
      <c r="K30" s="115"/>
      <c r="L30" s="115"/>
      <c r="N30" s="121" t="str">
        <f aca="true" t="shared" si="1" ref="N30:N42">IF(ISTEXT(E29),$N$2,$N$3)</f>
        <v>ＯＫ</v>
      </c>
      <c r="P30" s="120" t="s">
        <v>94</v>
      </c>
      <c r="U30" s="124">
        <f>TIME(,6,0)</f>
        <v>0.004166666666666667</v>
      </c>
    </row>
    <row r="31" spans="1:21" s="120" customFormat="1" ht="23.25" customHeight="1">
      <c r="A31" s="115"/>
      <c r="B31" s="225" t="s">
        <v>61</v>
      </c>
      <c r="C31" s="226"/>
      <c r="D31" s="227"/>
      <c r="E31" s="223" t="s">
        <v>146</v>
      </c>
      <c r="F31" s="224"/>
      <c r="G31" s="123"/>
      <c r="H31" s="123"/>
      <c r="I31" s="115"/>
      <c r="J31" s="115"/>
      <c r="K31" s="115"/>
      <c r="L31" s="115"/>
      <c r="N31" s="121" t="str">
        <f t="shared" si="1"/>
        <v>ＯＫ</v>
      </c>
      <c r="U31" s="124"/>
    </row>
    <row r="32" spans="1:21" s="120" customFormat="1" ht="24" customHeight="1">
      <c r="A32" s="115"/>
      <c r="B32" s="225" t="s">
        <v>62</v>
      </c>
      <c r="C32" s="226"/>
      <c r="D32" s="227"/>
      <c r="E32" s="223" t="str">
        <f>PHONETIC(E31)</f>
        <v>えだかわ  たかゆき</v>
      </c>
      <c r="F32" s="224"/>
      <c r="G32" s="123"/>
      <c r="H32" s="123"/>
      <c r="I32" s="115"/>
      <c r="J32" s="115"/>
      <c r="K32" s="115"/>
      <c r="L32" s="115"/>
      <c r="N32" s="121" t="str">
        <f t="shared" si="1"/>
        <v>ＯＫ</v>
      </c>
      <c r="P32" s="126" t="s">
        <v>95</v>
      </c>
      <c r="U32" s="124">
        <f>TIME(,5,30)</f>
        <v>0.0038194444444444443</v>
      </c>
    </row>
    <row r="33" spans="1:21" s="120" customFormat="1" ht="24" customHeight="1">
      <c r="A33" s="115"/>
      <c r="B33" s="221" t="s">
        <v>63</v>
      </c>
      <c r="C33" s="222"/>
      <c r="D33" s="222"/>
      <c r="E33" s="244">
        <v>45</v>
      </c>
      <c r="F33" s="245"/>
      <c r="G33" s="123" t="s">
        <v>59</v>
      </c>
      <c r="H33" s="123"/>
      <c r="I33" s="115"/>
      <c r="J33" s="115"/>
      <c r="K33" s="115"/>
      <c r="L33" s="115"/>
      <c r="N33" s="121" t="str">
        <f t="shared" si="1"/>
        <v>ＯＫ</v>
      </c>
      <c r="P33" s="120" t="s">
        <v>98</v>
      </c>
      <c r="U33" s="124">
        <f>TIME(,5,0)</f>
        <v>0.003472222222222222</v>
      </c>
    </row>
    <row r="34" spans="1:21" s="120" customFormat="1" ht="24" customHeight="1">
      <c r="A34" s="115"/>
      <c r="B34" s="221" t="s">
        <v>6</v>
      </c>
      <c r="C34" s="222"/>
      <c r="D34" s="222"/>
      <c r="E34" s="246">
        <v>10</v>
      </c>
      <c r="F34" s="247"/>
      <c r="G34" s="123" t="s">
        <v>26</v>
      </c>
      <c r="H34" s="123"/>
      <c r="I34" s="115"/>
      <c r="J34" s="115"/>
      <c r="K34" s="115"/>
      <c r="L34" s="115"/>
      <c r="N34" s="121" t="str">
        <f t="shared" si="1"/>
        <v>ＮＧ</v>
      </c>
      <c r="P34" s="120" t="s">
        <v>99</v>
      </c>
      <c r="R34" s="120" t="e">
        <f>IF(#REF!="三重奏",3,IF(#REF!="四重奏",4,IF(#REF!="五重奏",5,IF(#REF!="六重奏",6,IF(#REF!="七重奏",7,IF(#REF!="八重奏",8,0))))))</f>
        <v>#REF!</v>
      </c>
      <c r="S34" s="120" t="e">
        <f>IF(#REF!="三重奏",3,IF(#REF!="四重奏",4,IF(#REF!="五重奏",5,IF(#REF!="六重奏",6,IF(#REF!="七重奏",7,IF(#REF!="八重奏",8,0))))))</f>
        <v>#REF!</v>
      </c>
      <c r="T34" s="120" t="e">
        <f>IF(#REF!="三重奏",3,IF(#REF!="四重奏",4,IF(#REF!="五重奏",5,IF(#REF!="六重奏",6,IF(#REF!="七重奏",7,IF(#REF!="八重奏",8,0))))))</f>
        <v>#REF!</v>
      </c>
      <c r="U34" s="124">
        <f>TIME(,4,30)</f>
        <v>0.0031249999999999997</v>
      </c>
    </row>
    <row r="35" spans="1:21" s="120" customFormat="1" ht="24" customHeight="1">
      <c r="A35" s="115"/>
      <c r="B35" s="221" t="s">
        <v>57</v>
      </c>
      <c r="C35" s="222"/>
      <c r="D35" s="222"/>
      <c r="E35" s="242">
        <v>1</v>
      </c>
      <c r="F35" s="243"/>
      <c r="G35" s="123" t="s">
        <v>78</v>
      </c>
      <c r="H35" s="123"/>
      <c r="I35" s="115"/>
      <c r="J35" s="115"/>
      <c r="K35" s="115"/>
      <c r="L35" s="115"/>
      <c r="N35" s="121" t="str">
        <f t="shared" si="1"/>
        <v>ＮＧ</v>
      </c>
      <c r="U35" s="124">
        <f>TIME(,4,0)</f>
        <v>0.002777777777777778</v>
      </c>
    </row>
    <row r="36" spans="1:21" s="120" customFormat="1" ht="24" customHeight="1">
      <c r="A36" s="115"/>
      <c r="B36" s="248" t="s">
        <v>126</v>
      </c>
      <c r="C36" s="249"/>
      <c r="D36" s="250"/>
      <c r="E36" s="254" t="s">
        <v>129</v>
      </c>
      <c r="F36" s="255"/>
      <c r="G36" s="123"/>
      <c r="H36" s="123"/>
      <c r="I36" s="115"/>
      <c r="J36" s="115"/>
      <c r="K36" s="115"/>
      <c r="L36" s="115"/>
      <c r="N36" s="121" t="str">
        <f t="shared" si="1"/>
        <v>ＮＧ</v>
      </c>
      <c r="U36" s="127"/>
    </row>
    <row r="37" spans="1:21" s="120" customFormat="1" ht="24" customHeight="1">
      <c r="A37" s="115"/>
      <c r="B37" s="251"/>
      <c r="C37" s="252"/>
      <c r="D37" s="253"/>
      <c r="E37" s="254" t="s">
        <v>133</v>
      </c>
      <c r="F37" s="255"/>
      <c r="G37" s="123"/>
      <c r="H37" s="123"/>
      <c r="I37" s="115"/>
      <c r="J37" s="115"/>
      <c r="K37" s="115"/>
      <c r="L37" s="115"/>
      <c r="N37" s="121"/>
      <c r="U37" s="127"/>
    </row>
    <row r="38" spans="1:21" s="120" customFormat="1" ht="24" customHeight="1">
      <c r="A38" s="115"/>
      <c r="B38" s="256" t="s">
        <v>31</v>
      </c>
      <c r="C38" s="257"/>
      <c r="D38" s="122" t="s">
        <v>32</v>
      </c>
      <c r="E38" s="163">
        <v>1</v>
      </c>
      <c r="F38" s="128" t="s">
        <v>36</v>
      </c>
      <c r="G38" s="123" t="s">
        <v>37</v>
      </c>
      <c r="H38" s="123"/>
      <c r="I38" s="115"/>
      <c r="J38" s="115"/>
      <c r="K38" s="115"/>
      <c r="L38" s="115"/>
      <c r="N38" s="121" t="str">
        <f>IF(ISTEXT(#REF!),$N$2,$N$3)</f>
        <v>ＮＧ</v>
      </c>
      <c r="P38" s="120" t="s">
        <v>128</v>
      </c>
      <c r="U38" s="127"/>
    </row>
    <row r="39" spans="1:16" s="120" customFormat="1" ht="24" customHeight="1">
      <c r="A39" s="115"/>
      <c r="B39" s="258"/>
      <c r="C39" s="259"/>
      <c r="D39" s="122" t="s">
        <v>33</v>
      </c>
      <c r="E39" s="163" t="s">
        <v>147</v>
      </c>
      <c r="F39" s="128" t="s">
        <v>36</v>
      </c>
      <c r="G39" s="123" t="s">
        <v>38</v>
      </c>
      <c r="H39" s="123"/>
      <c r="I39" s="115"/>
      <c r="J39" s="115"/>
      <c r="K39" s="115"/>
      <c r="L39" s="115"/>
      <c r="N39" s="121" t="str">
        <f t="shared" si="1"/>
        <v>ＮＧ</v>
      </c>
      <c r="P39" s="120" t="s">
        <v>130</v>
      </c>
    </row>
    <row r="40" spans="1:16" s="120" customFormat="1" ht="24" customHeight="1">
      <c r="A40" s="115"/>
      <c r="B40" s="256" t="s">
        <v>34</v>
      </c>
      <c r="C40" s="257"/>
      <c r="D40" s="122" t="s">
        <v>35</v>
      </c>
      <c r="E40" s="163" t="s">
        <v>148</v>
      </c>
      <c r="F40" s="128" t="s">
        <v>36</v>
      </c>
      <c r="G40" s="123" t="s">
        <v>39</v>
      </c>
      <c r="H40" s="123"/>
      <c r="I40" s="115"/>
      <c r="J40" s="115"/>
      <c r="K40" s="115"/>
      <c r="L40" s="115"/>
      <c r="N40" s="121" t="str">
        <f t="shared" si="1"/>
        <v>ＯＫ</v>
      </c>
      <c r="P40" s="120" t="s">
        <v>131</v>
      </c>
    </row>
    <row r="41" spans="1:16" s="120" customFormat="1" ht="24" customHeight="1" thickBot="1">
      <c r="A41" s="115"/>
      <c r="B41" s="260"/>
      <c r="C41" s="261"/>
      <c r="D41" s="129" t="s">
        <v>33</v>
      </c>
      <c r="E41" s="164" t="s">
        <v>149</v>
      </c>
      <c r="F41" s="130" t="s">
        <v>36</v>
      </c>
      <c r="G41" s="123" t="s">
        <v>38</v>
      </c>
      <c r="H41" s="123"/>
      <c r="I41" s="115"/>
      <c r="J41" s="115"/>
      <c r="K41" s="115"/>
      <c r="L41" s="115"/>
      <c r="N41" s="121" t="str">
        <f t="shared" si="1"/>
        <v>ＯＫ</v>
      </c>
      <c r="P41" s="120" t="s">
        <v>132</v>
      </c>
    </row>
    <row r="42" spans="1:16" s="120" customFormat="1" ht="24" customHeight="1">
      <c r="A42" s="115"/>
      <c r="B42" s="131"/>
      <c r="C42" s="131"/>
      <c r="D42" s="131"/>
      <c r="E42" s="132"/>
      <c r="F42" s="132"/>
      <c r="G42" s="132"/>
      <c r="H42" s="123"/>
      <c r="I42" s="115"/>
      <c r="J42" s="115"/>
      <c r="K42" s="115"/>
      <c r="L42" s="115"/>
      <c r="N42" s="121" t="str">
        <f t="shared" si="1"/>
        <v>ＯＫ</v>
      </c>
      <c r="P42" s="120" t="s">
        <v>133</v>
      </c>
    </row>
    <row r="43" spans="1:14" s="120" customFormat="1" ht="15" customHeight="1" thickBot="1">
      <c r="A43" s="115"/>
      <c r="B43" s="123"/>
      <c r="C43" s="123"/>
      <c r="D43" s="123"/>
      <c r="E43" s="123"/>
      <c r="F43" s="123"/>
      <c r="G43" s="123"/>
      <c r="H43" s="123"/>
      <c r="I43" s="115"/>
      <c r="J43" s="115"/>
      <c r="K43" s="115"/>
      <c r="L43" s="115"/>
      <c r="N43" s="133"/>
    </row>
    <row r="44" spans="1:14" s="120" customFormat="1" ht="45" customHeight="1" thickBot="1" thickTop="1">
      <c r="A44" s="115"/>
      <c r="B44" s="262" t="s">
        <v>47</v>
      </c>
      <c r="C44" s="263"/>
      <c r="D44" s="263"/>
      <c r="E44" s="263"/>
      <c r="F44" s="263"/>
      <c r="G44" s="263"/>
      <c r="H44" s="263"/>
      <c r="I44" s="264"/>
      <c r="J44" s="115"/>
      <c r="K44" s="115"/>
      <c r="L44" s="115"/>
      <c r="N44" s="133"/>
    </row>
    <row r="45" spans="1:12" s="120" customFormat="1" ht="24" customHeight="1" thickTop="1">
      <c r="A45" s="115"/>
      <c r="B45" s="115"/>
      <c r="C45" s="115"/>
      <c r="D45" s="115"/>
      <c r="E45" s="115"/>
      <c r="F45" s="115"/>
      <c r="G45" s="115"/>
      <c r="H45" s="115"/>
      <c r="I45" s="115"/>
      <c r="J45" s="115"/>
      <c r="K45" s="115"/>
      <c r="L45" s="115"/>
    </row>
    <row r="46" spans="1:47" s="107" customFormat="1" ht="11.25" customHeight="1">
      <c r="A46" s="115"/>
      <c r="B46" s="115"/>
      <c r="C46" s="115"/>
      <c r="D46" s="115"/>
      <c r="E46" s="115"/>
      <c r="F46" s="115"/>
      <c r="G46" s="115"/>
      <c r="H46" s="115"/>
      <c r="I46" s="115"/>
      <c r="J46" s="115"/>
      <c r="K46" s="115"/>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row>
    <row r="47" spans="1:47" s="107" customFormat="1" ht="13.5">
      <c r="A47" s="115"/>
      <c r="B47" s="115"/>
      <c r="C47" s="115"/>
      <c r="D47" s="115"/>
      <c r="E47" s="115"/>
      <c r="F47" s="115"/>
      <c r="G47" s="115"/>
      <c r="H47" s="115"/>
      <c r="I47" s="115"/>
      <c r="J47" s="115"/>
      <c r="K47" s="115"/>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row>
    <row r="48" spans="1:47" s="107" customFormat="1" ht="13.5">
      <c r="A48" s="115"/>
      <c r="B48" s="115"/>
      <c r="C48" s="115"/>
      <c r="D48" s="115"/>
      <c r="E48" s="115"/>
      <c r="F48" s="115"/>
      <c r="G48" s="115"/>
      <c r="H48" s="115"/>
      <c r="I48" s="115"/>
      <c r="J48" s="115"/>
      <c r="K48" s="115"/>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row>
    <row r="49" spans="1:47" s="107" customFormat="1" ht="13.5">
      <c r="A49" s="115"/>
      <c r="B49" s="115"/>
      <c r="C49" s="115"/>
      <c r="D49" s="115"/>
      <c r="E49" s="115"/>
      <c r="F49" s="115"/>
      <c r="G49" s="115"/>
      <c r="H49" s="115"/>
      <c r="I49" s="115"/>
      <c r="J49" s="115"/>
      <c r="K49" s="115"/>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row>
    <row r="50" spans="1:47" s="107" customFormat="1" ht="13.5">
      <c r="A50" s="115"/>
      <c r="B50" s="115"/>
      <c r="C50" s="115"/>
      <c r="D50" s="115"/>
      <c r="E50" s="115"/>
      <c r="F50" s="115"/>
      <c r="G50" s="115"/>
      <c r="H50" s="115"/>
      <c r="I50" s="115"/>
      <c r="J50" s="115"/>
      <c r="K50" s="115"/>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row>
    <row r="51" spans="1:47" s="107" customFormat="1" ht="13.5">
      <c r="A51" s="115"/>
      <c r="B51" s="115"/>
      <c r="C51" s="115"/>
      <c r="D51" s="115"/>
      <c r="E51" s="115"/>
      <c r="F51" s="115"/>
      <c r="G51" s="115"/>
      <c r="H51" s="115"/>
      <c r="I51" s="115"/>
      <c r="J51" s="115"/>
      <c r="K51" s="115"/>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row>
    <row r="52" spans="1:47" s="107" customFormat="1" ht="13.5">
      <c r="A52" s="115"/>
      <c r="B52" s="115"/>
      <c r="C52" s="115"/>
      <c r="D52" s="115"/>
      <c r="E52" s="115"/>
      <c r="F52" s="115"/>
      <c r="G52" s="115"/>
      <c r="H52" s="115"/>
      <c r="I52" s="115"/>
      <c r="J52" s="115"/>
      <c r="K52" s="115"/>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row>
    <row r="53" spans="1:47" s="107" customFormat="1" ht="13.5">
      <c r="A53" s="115"/>
      <c r="B53" s="115"/>
      <c r="C53" s="115"/>
      <c r="D53" s="115"/>
      <c r="E53" s="115"/>
      <c r="F53" s="115"/>
      <c r="G53" s="115"/>
      <c r="H53" s="115"/>
      <c r="I53" s="115"/>
      <c r="J53" s="115"/>
      <c r="K53" s="115"/>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row>
    <row r="54" spans="1:11" ht="13.5">
      <c r="A54" s="115"/>
      <c r="B54" s="115"/>
      <c r="C54" s="115"/>
      <c r="D54" s="115"/>
      <c r="E54" s="115"/>
      <c r="F54" s="115"/>
      <c r="G54" s="115"/>
      <c r="H54" s="115"/>
      <c r="I54" s="115"/>
      <c r="J54" s="115"/>
      <c r="K54" s="115"/>
    </row>
    <row r="55" spans="1:11" ht="13.5">
      <c r="A55" s="115"/>
      <c r="B55" s="115"/>
      <c r="C55" s="115"/>
      <c r="D55" s="115"/>
      <c r="E55" s="115"/>
      <c r="F55" s="115"/>
      <c r="G55" s="115"/>
      <c r="H55" s="115"/>
      <c r="I55" s="115"/>
      <c r="J55" s="115"/>
      <c r="K55" s="115"/>
    </row>
    <row r="56" spans="1:11" ht="13.5">
      <c r="A56" s="115"/>
      <c r="B56" s="115"/>
      <c r="C56" s="115"/>
      <c r="D56" s="115"/>
      <c r="E56" s="115"/>
      <c r="F56" s="115"/>
      <c r="G56" s="115"/>
      <c r="H56" s="115"/>
      <c r="I56" s="115"/>
      <c r="J56" s="115"/>
      <c r="K56" s="115"/>
    </row>
    <row r="57" spans="1:11" ht="13.5">
      <c r="A57" s="115"/>
      <c r="B57" s="115"/>
      <c r="C57" s="115"/>
      <c r="D57" s="115"/>
      <c r="E57" s="115"/>
      <c r="F57" s="115"/>
      <c r="G57" s="115"/>
      <c r="H57" s="115"/>
      <c r="I57" s="115"/>
      <c r="J57" s="115"/>
      <c r="K57" s="115"/>
    </row>
    <row r="58" spans="1:11" ht="13.5">
      <c r="A58" s="115"/>
      <c r="B58" s="115"/>
      <c r="C58" s="115"/>
      <c r="D58" s="115"/>
      <c r="E58" s="115"/>
      <c r="F58" s="115"/>
      <c r="G58" s="115"/>
      <c r="H58" s="115"/>
      <c r="I58" s="115"/>
      <c r="J58" s="115"/>
      <c r="K58" s="115"/>
    </row>
    <row r="59" spans="1:11" ht="13.5">
      <c r="A59" s="115"/>
      <c r="B59" s="115"/>
      <c r="C59" s="115"/>
      <c r="D59" s="115"/>
      <c r="E59" s="115"/>
      <c r="F59" s="115"/>
      <c r="G59" s="115"/>
      <c r="H59" s="115"/>
      <c r="I59" s="115"/>
      <c r="J59" s="115"/>
      <c r="K59" s="115"/>
    </row>
  </sheetData>
  <sheetProtection password="EEAB" sheet="1" objects="1" scenarios="1" selectLockedCells="1" selectUnlockedCells="1"/>
  <mergeCells count="66">
    <mergeCell ref="B36:D37"/>
    <mergeCell ref="E36:F36"/>
    <mergeCell ref="E37:F37"/>
    <mergeCell ref="B38:C39"/>
    <mergeCell ref="B40:C41"/>
    <mergeCell ref="B44:I44"/>
    <mergeCell ref="G29:I29"/>
    <mergeCell ref="G30:I30"/>
    <mergeCell ref="B32:D32"/>
    <mergeCell ref="B33:D33"/>
    <mergeCell ref="B34:D34"/>
    <mergeCell ref="B35:D35"/>
    <mergeCell ref="E35:F35"/>
    <mergeCell ref="E32:F32"/>
    <mergeCell ref="E33:F33"/>
    <mergeCell ref="E34:F34"/>
    <mergeCell ref="B25:D25"/>
    <mergeCell ref="E25:F25"/>
    <mergeCell ref="B26:D26"/>
    <mergeCell ref="E26:F26"/>
    <mergeCell ref="B27:D27"/>
    <mergeCell ref="E31:F31"/>
    <mergeCell ref="B28:D28"/>
    <mergeCell ref="E28:F28"/>
    <mergeCell ref="E29:F29"/>
    <mergeCell ref="B31:D31"/>
    <mergeCell ref="B24:D24"/>
    <mergeCell ref="E24:F24"/>
    <mergeCell ref="B14:D14"/>
    <mergeCell ref="B15:D15"/>
    <mergeCell ref="B16:D16"/>
    <mergeCell ref="E18:F18"/>
    <mergeCell ref="E19:F19"/>
    <mergeCell ref="E20:F20"/>
    <mergeCell ref="B22:D22"/>
    <mergeCell ref="E22:F22"/>
    <mergeCell ref="B17:D17"/>
    <mergeCell ref="E16:F16"/>
    <mergeCell ref="E17:F17"/>
    <mergeCell ref="B23:D23"/>
    <mergeCell ref="E23:F23"/>
    <mergeCell ref="E9:F9"/>
    <mergeCell ref="B10:D10"/>
    <mergeCell ref="E10:F10"/>
    <mergeCell ref="B11:D11"/>
    <mergeCell ref="E11:F11"/>
    <mergeCell ref="B13:D13"/>
    <mergeCell ref="B20:D20"/>
    <mergeCell ref="B21:D21"/>
    <mergeCell ref="A2:K2"/>
    <mergeCell ref="A3:K3"/>
    <mergeCell ref="E12:F12"/>
    <mergeCell ref="B12:D12"/>
    <mergeCell ref="B8:D8"/>
    <mergeCell ref="E13:F13"/>
    <mergeCell ref="E8:F8"/>
    <mergeCell ref="B9:D9"/>
    <mergeCell ref="E14:F14"/>
    <mergeCell ref="E15:F15"/>
    <mergeCell ref="B18:D18"/>
    <mergeCell ref="B29:D29"/>
    <mergeCell ref="B30:D30"/>
    <mergeCell ref="E21:F21"/>
    <mergeCell ref="E27:F27"/>
    <mergeCell ref="E30:F30"/>
    <mergeCell ref="B19:D19"/>
  </mergeCells>
  <dataValidations count="6">
    <dataValidation type="whole" operator="greaterThanOrEqual" allowBlank="1" showInputMessage="1" showErrorMessage="1" sqref="E34:E35">
      <formula1>0</formula1>
    </dataValidation>
    <dataValidation allowBlank="1" showInputMessage="1" showErrorMessage="1" sqref="E42:G42"/>
    <dataValidation type="list" allowBlank="1" showInputMessage="1" showErrorMessage="1" sqref="E8:F8">
      <formula1>$R$8:$W$8</formula1>
    </dataValidation>
    <dataValidation type="list" allowBlank="1" showInputMessage="1" showErrorMessage="1" sqref="E36:F37">
      <formula1>$P$38:$P$42</formula1>
    </dataValidation>
    <dataValidation type="list" allowBlank="1" showInputMessage="1" showErrorMessage="1" sqref="E30:F30">
      <formula1>$P$33:$P$34</formula1>
    </dataValidation>
    <dataValidation type="list" allowBlank="1" showInputMessage="1" showErrorMessage="1" sqref="E29:F29">
      <formula1>$P$30:$P$32</formula1>
    </dataValidation>
  </dataValidations>
  <printOptions/>
  <pageMargins left="0.5908983429585856" right="0.5908983429585856" top="0.5908983429585856" bottom="0.5908983429585856" header="0" footer="0"/>
  <pageSetup horizontalDpi="600" verticalDpi="600" orientation="portrait" paperSize="9" scale="56" r:id="rId2"/>
  <drawing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W41"/>
  <sheetViews>
    <sheetView showGridLines="0" view="pageBreakPreview" zoomScaleSheetLayoutView="100" workbookViewId="0" topLeftCell="A1">
      <selection activeCell="V4" sqref="V4"/>
    </sheetView>
  </sheetViews>
  <sheetFormatPr defaultColWidth="8.00390625" defaultRowHeight="13.5"/>
  <cols>
    <col min="1" max="2" width="5.625" style="61" customWidth="1"/>
    <col min="3" max="3" width="8.50390625" style="61" bestFit="1" customWidth="1"/>
    <col min="4" max="4" width="6.00390625" style="61" customWidth="1"/>
    <col min="5" max="10" width="4.375" style="61" customWidth="1"/>
    <col min="11" max="11" width="8.50390625" style="61" customWidth="1"/>
    <col min="12" max="12" width="6.00390625" style="61" customWidth="1"/>
    <col min="13" max="20" width="4.375" style="61" customWidth="1"/>
    <col min="21" max="22" width="2.50390625" style="61" customWidth="1"/>
    <col min="23" max="16384" width="8.00390625" style="61" customWidth="1"/>
  </cols>
  <sheetData>
    <row r="1" spans="1:22" ht="27" customHeight="1">
      <c r="A1" s="92"/>
      <c r="B1" s="298" t="s">
        <v>220</v>
      </c>
      <c r="C1" s="298"/>
      <c r="D1" s="298"/>
      <c r="E1" s="298"/>
      <c r="F1" s="298"/>
      <c r="G1" s="298"/>
      <c r="H1" s="298"/>
      <c r="I1" s="298"/>
      <c r="J1" s="298"/>
      <c r="K1" s="298"/>
      <c r="L1" s="298"/>
      <c r="M1" s="298"/>
      <c r="N1" s="298"/>
      <c r="O1" s="298"/>
      <c r="P1" s="298"/>
      <c r="Q1" s="298"/>
      <c r="R1" s="93"/>
      <c r="S1" s="93"/>
      <c r="T1" s="94"/>
      <c r="U1" s="59"/>
      <c r="V1" s="60"/>
    </row>
    <row r="2" spans="1:22" ht="7.5" customHeight="1" thickBot="1">
      <c r="A2" s="95"/>
      <c r="B2" s="96"/>
      <c r="C2" s="96"/>
      <c r="D2" s="96"/>
      <c r="E2" s="96"/>
      <c r="F2" s="96"/>
      <c r="G2" s="96"/>
      <c r="H2" s="96"/>
      <c r="I2" s="96"/>
      <c r="J2" s="96"/>
      <c r="K2" s="96"/>
      <c r="L2" s="96"/>
      <c r="M2" s="96"/>
      <c r="N2" s="96"/>
      <c r="O2" s="96"/>
      <c r="P2" s="96"/>
      <c r="Q2" s="96"/>
      <c r="R2" s="96"/>
      <c r="S2" s="96"/>
      <c r="T2" s="97"/>
      <c r="U2" s="58"/>
      <c r="V2" s="62"/>
    </row>
    <row r="3" spans="1:22" ht="27" customHeight="1">
      <c r="A3" s="296" t="s">
        <v>135</v>
      </c>
      <c r="B3" s="297"/>
      <c r="C3" s="368">
        <f>データシート!B3</f>
        <v>0</v>
      </c>
      <c r="D3" s="369"/>
      <c r="E3" s="369"/>
      <c r="F3" s="369"/>
      <c r="G3" s="370"/>
      <c r="H3" s="139"/>
      <c r="I3" s="140"/>
      <c r="J3" s="140"/>
      <c r="K3" s="140"/>
      <c r="L3" s="140"/>
      <c r="M3" s="141"/>
      <c r="N3" s="137"/>
      <c r="O3" s="137"/>
      <c r="P3" s="137"/>
      <c r="Q3" s="137"/>
      <c r="R3" s="137"/>
      <c r="S3" s="137"/>
      <c r="T3" s="138"/>
      <c r="U3" s="35"/>
      <c r="V3" s="13"/>
    </row>
    <row r="4" spans="1:22" ht="2.25" customHeight="1">
      <c r="A4" s="266"/>
      <c r="B4" s="267"/>
      <c r="C4" s="267"/>
      <c r="D4" s="267"/>
      <c r="E4" s="267"/>
      <c r="F4" s="267"/>
      <c r="G4" s="267"/>
      <c r="H4" s="267"/>
      <c r="I4" s="267"/>
      <c r="J4" s="267"/>
      <c r="K4" s="267"/>
      <c r="L4" s="267"/>
      <c r="M4" s="267"/>
      <c r="N4" s="267"/>
      <c r="O4" s="267"/>
      <c r="P4" s="267"/>
      <c r="Q4" s="267"/>
      <c r="R4" s="267"/>
      <c r="S4" s="267"/>
      <c r="T4" s="24"/>
      <c r="U4" s="36"/>
      <c r="V4" s="14"/>
    </row>
    <row r="5" spans="1:22" ht="13.5" customHeight="1">
      <c r="A5" s="356" t="s">
        <v>79</v>
      </c>
      <c r="B5" s="357"/>
      <c r="C5" s="381">
        <f>データシート!E3</f>
      </c>
      <c r="D5" s="382"/>
      <c r="E5" s="382"/>
      <c r="F5" s="382"/>
      <c r="G5" s="382"/>
      <c r="H5" s="382"/>
      <c r="I5" s="382"/>
      <c r="J5" s="382"/>
      <c r="K5" s="382"/>
      <c r="L5" s="382"/>
      <c r="M5" s="382"/>
      <c r="N5" s="382"/>
      <c r="O5" s="382"/>
      <c r="P5" s="382"/>
      <c r="Q5" s="382"/>
      <c r="R5" s="382"/>
      <c r="S5" s="382"/>
      <c r="T5" s="383"/>
      <c r="U5" s="37"/>
      <c r="V5" s="15"/>
    </row>
    <row r="6" spans="1:22" ht="37.5" customHeight="1" thickBot="1">
      <c r="A6" s="345" t="s">
        <v>3</v>
      </c>
      <c r="B6" s="346"/>
      <c r="C6" s="384">
        <f>データシート!D3</f>
        <v>0</v>
      </c>
      <c r="D6" s="385"/>
      <c r="E6" s="385"/>
      <c r="F6" s="385"/>
      <c r="G6" s="385"/>
      <c r="H6" s="385"/>
      <c r="I6" s="385"/>
      <c r="J6" s="385"/>
      <c r="K6" s="385"/>
      <c r="L6" s="385"/>
      <c r="M6" s="385"/>
      <c r="N6" s="385"/>
      <c r="O6" s="385"/>
      <c r="P6" s="385"/>
      <c r="Q6" s="385"/>
      <c r="R6" s="385"/>
      <c r="S6" s="385"/>
      <c r="T6" s="386"/>
      <c r="U6" s="36"/>
      <c r="V6" s="14"/>
    </row>
    <row r="7" spans="1:22" ht="25.5" customHeight="1" thickBot="1">
      <c r="A7" s="353" t="s">
        <v>58</v>
      </c>
      <c r="B7" s="354"/>
      <c r="C7" s="347" t="str">
        <f>IF(データシート!AF3="","／",データシート!AF3)</f>
        <v>／</v>
      </c>
      <c r="D7" s="348"/>
      <c r="E7" s="349" t="s">
        <v>65</v>
      </c>
      <c r="F7" s="349"/>
      <c r="G7" s="350" t="str">
        <f>VLOOKUP('記入シート'!E20,'記入シート'!$P$27:$Q$31,2,FALSE)</f>
        <v>－－－－－</v>
      </c>
      <c r="H7" s="351"/>
      <c r="I7" s="351"/>
      <c r="J7" s="351"/>
      <c r="K7" s="351"/>
      <c r="L7" s="351"/>
      <c r="M7" s="351"/>
      <c r="N7" s="351"/>
      <c r="O7" s="351"/>
      <c r="P7" s="351"/>
      <c r="Q7" s="351"/>
      <c r="R7" s="351"/>
      <c r="S7" s="351"/>
      <c r="T7" s="352"/>
      <c r="U7" s="38"/>
      <c r="V7" s="16"/>
    </row>
    <row r="8" spans="1:22" ht="14.25" customHeight="1">
      <c r="A8" s="339" t="s">
        <v>64</v>
      </c>
      <c r="B8" s="387" t="s">
        <v>65</v>
      </c>
      <c r="C8" s="75" t="s">
        <v>67</v>
      </c>
      <c r="D8" s="359">
        <f>'記入シート'!E22</f>
      </c>
      <c r="E8" s="359"/>
      <c r="F8" s="359"/>
      <c r="G8" s="359"/>
      <c r="H8" s="359"/>
      <c r="I8" s="359"/>
      <c r="J8" s="359"/>
      <c r="K8" s="359"/>
      <c r="L8" s="359"/>
      <c r="M8" s="359"/>
      <c r="N8" s="359"/>
      <c r="O8" s="359"/>
      <c r="P8" s="359"/>
      <c r="Q8" s="359"/>
      <c r="R8" s="359"/>
      <c r="S8" s="359"/>
      <c r="T8" s="360"/>
      <c r="U8" s="63"/>
      <c r="V8" s="64"/>
    </row>
    <row r="9" spans="1:22" ht="23.25" customHeight="1">
      <c r="A9" s="340"/>
      <c r="B9" s="327"/>
      <c r="C9" s="57" t="s">
        <v>66</v>
      </c>
      <c r="D9" s="361">
        <f>'記入シート'!E21</f>
        <v>0</v>
      </c>
      <c r="E9" s="361"/>
      <c r="F9" s="361"/>
      <c r="G9" s="361"/>
      <c r="H9" s="361"/>
      <c r="I9" s="361"/>
      <c r="J9" s="361"/>
      <c r="K9" s="361"/>
      <c r="L9" s="361"/>
      <c r="M9" s="361"/>
      <c r="N9" s="361"/>
      <c r="O9" s="361"/>
      <c r="P9" s="361"/>
      <c r="Q9" s="361"/>
      <c r="R9" s="361"/>
      <c r="S9" s="361"/>
      <c r="T9" s="362"/>
      <c r="U9" s="38"/>
      <c r="V9" s="16"/>
    </row>
    <row r="10" spans="1:22" ht="23.25" customHeight="1">
      <c r="A10" s="340"/>
      <c r="B10" s="327"/>
      <c r="C10" s="65" t="s">
        <v>68</v>
      </c>
      <c r="D10" s="318">
        <f>'記入シート'!E23</f>
        <v>0</v>
      </c>
      <c r="E10" s="318"/>
      <c r="F10" s="318"/>
      <c r="G10" s="318"/>
      <c r="H10" s="318"/>
      <c r="I10" s="318"/>
      <c r="J10" s="318"/>
      <c r="K10" s="318"/>
      <c r="L10" s="318"/>
      <c r="M10" s="318"/>
      <c r="N10" s="318"/>
      <c r="O10" s="318"/>
      <c r="P10" s="318"/>
      <c r="Q10" s="318"/>
      <c r="R10" s="318"/>
      <c r="S10" s="318"/>
      <c r="T10" s="319"/>
      <c r="U10" s="66"/>
      <c r="V10" s="67"/>
    </row>
    <row r="11" spans="1:22" ht="12">
      <c r="A11" s="340"/>
      <c r="B11" s="388" t="s">
        <v>72</v>
      </c>
      <c r="C11" s="365" t="s">
        <v>71</v>
      </c>
      <c r="D11" s="73" t="s">
        <v>67</v>
      </c>
      <c r="E11" s="306">
        <f>'記入シート'!E25</f>
      </c>
      <c r="F11" s="307"/>
      <c r="G11" s="307"/>
      <c r="H11" s="307"/>
      <c r="I11" s="307"/>
      <c r="J11" s="335"/>
      <c r="K11" s="365" t="s">
        <v>73</v>
      </c>
      <c r="L11" s="73" t="s">
        <v>67</v>
      </c>
      <c r="M11" s="306">
        <f>'記入シート'!E28</f>
      </c>
      <c r="N11" s="307"/>
      <c r="O11" s="307"/>
      <c r="P11" s="307"/>
      <c r="Q11" s="307"/>
      <c r="R11" s="307"/>
      <c r="S11" s="307"/>
      <c r="T11" s="308"/>
      <c r="U11" s="66"/>
      <c r="V11" s="67"/>
    </row>
    <row r="12" spans="1:22" ht="24.75" customHeight="1">
      <c r="A12" s="340"/>
      <c r="B12" s="388"/>
      <c r="C12" s="366"/>
      <c r="D12" s="72" t="s">
        <v>66</v>
      </c>
      <c r="E12" s="328">
        <f>'記入シート'!E24</f>
        <v>0</v>
      </c>
      <c r="F12" s="329"/>
      <c r="G12" s="329"/>
      <c r="H12" s="329"/>
      <c r="I12" s="329"/>
      <c r="J12" s="336"/>
      <c r="K12" s="366"/>
      <c r="L12" s="72" t="s">
        <v>66</v>
      </c>
      <c r="M12" s="328">
        <f>'記入シート'!E27</f>
        <v>0</v>
      </c>
      <c r="N12" s="329"/>
      <c r="O12" s="329"/>
      <c r="P12" s="329"/>
      <c r="Q12" s="329"/>
      <c r="R12" s="329"/>
      <c r="S12" s="329"/>
      <c r="T12" s="330"/>
      <c r="U12" s="36"/>
      <c r="V12" s="14"/>
    </row>
    <row r="13" spans="1:22" ht="24.75" customHeight="1">
      <c r="A13" s="340"/>
      <c r="B13" s="388"/>
      <c r="C13" s="367"/>
      <c r="D13" s="74" t="s">
        <v>68</v>
      </c>
      <c r="E13" s="337">
        <f>'記入シート'!E26</f>
        <v>0</v>
      </c>
      <c r="F13" s="337"/>
      <c r="G13" s="337"/>
      <c r="H13" s="337"/>
      <c r="I13" s="337"/>
      <c r="J13" s="338"/>
      <c r="K13" s="367"/>
      <c r="L13" s="74" t="s">
        <v>68</v>
      </c>
      <c r="M13" s="337">
        <f>'記入シート'!E29</f>
        <v>0</v>
      </c>
      <c r="N13" s="337"/>
      <c r="O13" s="337"/>
      <c r="P13" s="337"/>
      <c r="Q13" s="337"/>
      <c r="R13" s="337"/>
      <c r="S13" s="337"/>
      <c r="T13" s="358"/>
      <c r="U13" s="37"/>
      <c r="V13" s="15"/>
    </row>
    <row r="14" spans="1:22" ht="26.25" customHeight="1">
      <c r="A14" s="340"/>
      <c r="B14" s="324" t="s">
        <v>60</v>
      </c>
      <c r="C14" s="320">
        <f>'記入シート'!E31</f>
        <v>0</v>
      </c>
      <c r="D14" s="320"/>
      <c r="E14" s="320"/>
      <c r="F14" s="320"/>
      <c r="G14" s="320"/>
      <c r="H14" s="320"/>
      <c r="I14" s="320"/>
      <c r="J14" s="320"/>
      <c r="K14" s="320"/>
      <c r="L14" s="320"/>
      <c r="M14" s="320"/>
      <c r="N14" s="320"/>
      <c r="O14" s="320"/>
      <c r="P14" s="320"/>
      <c r="Q14" s="322" t="s">
        <v>96</v>
      </c>
      <c r="R14" s="322"/>
      <c r="S14" s="322"/>
      <c r="T14" s="323"/>
      <c r="U14" s="37"/>
      <c r="V14" s="15"/>
    </row>
    <row r="15" spans="1:22" ht="26.25" customHeight="1">
      <c r="A15" s="341"/>
      <c r="B15" s="325"/>
      <c r="C15" s="321"/>
      <c r="D15" s="321"/>
      <c r="E15" s="321"/>
      <c r="F15" s="321"/>
      <c r="G15" s="321"/>
      <c r="H15" s="321"/>
      <c r="I15" s="321"/>
      <c r="J15" s="321"/>
      <c r="K15" s="321"/>
      <c r="L15" s="321"/>
      <c r="M15" s="321"/>
      <c r="N15" s="321"/>
      <c r="O15" s="321"/>
      <c r="P15" s="321"/>
      <c r="Q15" s="355">
        <f>'記入シート'!E32</f>
        <v>0</v>
      </c>
      <c r="R15" s="355"/>
      <c r="S15" s="304" t="s">
        <v>97</v>
      </c>
      <c r="T15" s="305"/>
      <c r="U15" s="37"/>
      <c r="V15" s="15"/>
    </row>
    <row r="16" spans="1:22" ht="12">
      <c r="A16" s="326" t="s">
        <v>61</v>
      </c>
      <c r="B16" s="327"/>
      <c r="C16" s="363">
        <f>'記入シート'!E34</f>
      </c>
      <c r="D16" s="363"/>
      <c r="E16" s="363"/>
      <c r="F16" s="363"/>
      <c r="G16" s="363"/>
      <c r="H16" s="363"/>
      <c r="I16" s="363"/>
      <c r="J16" s="363"/>
      <c r="K16" s="363"/>
      <c r="L16" s="363"/>
      <c r="M16" s="363"/>
      <c r="N16" s="363"/>
      <c r="O16" s="363"/>
      <c r="P16" s="363"/>
      <c r="Q16" s="363"/>
      <c r="R16" s="363"/>
      <c r="S16" s="363"/>
      <c r="T16" s="364"/>
      <c r="U16" s="36"/>
      <c r="V16" s="14"/>
    </row>
    <row r="17" spans="1:22" ht="36" customHeight="1">
      <c r="A17" s="326"/>
      <c r="B17" s="327"/>
      <c r="C17" s="310">
        <f>'記入シート'!E33</f>
        <v>0</v>
      </c>
      <c r="D17" s="310"/>
      <c r="E17" s="310"/>
      <c r="F17" s="310"/>
      <c r="G17" s="310"/>
      <c r="H17" s="310"/>
      <c r="I17" s="310"/>
      <c r="J17" s="310"/>
      <c r="K17" s="310"/>
      <c r="L17" s="310"/>
      <c r="M17" s="310"/>
      <c r="N17" s="310"/>
      <c r="O17" s="310"/>
      <c r="P17" s="310"/>
      <c r="Q17" s="310"/>
      <c r="R17" s="310"/>
      <c r="S17" s="310"/>
      <c r="T17" s="311"/>
      <c r="U17" s="38"/>
      <c r="V17" s="16"/>
    </row>
    <row r="18" spans="1:22" ht="22.5" customHeight="1">
      <c r="A18" s="326" t="s">
        <v>63</v>
      </c>
      <c r="B18" s="327"/>
      <c r="C18" s="86">
        <f>'記入シート'!E35</f>
        <v>0</v>
      </c>
      <c r="D18" s="314" t="s">
        <v>74</v>
      </c>
      <c r="E18" s="315"/>
      <c r="F18" s="315"/>
      <c r="G18" s="315"/>
      <c r="H18" s="316" t="s">
        <v>75</v>
      </c>
      <c r="I18" s="316"/>
      <c r="J18" s="317" t="str">
        <f>IF('記入シート'!E37=1,"使用する","／")</f>
        <v>／</v>
      </c>
      <c r="K18" s="317"/>
      <c r="L18" s="317"/>
      <c r="M18" s="342"/>
      <c r="N18" s="342"/>
      <c r="O18" s="342"/>
      <c r="P18" s="342"/>
      <c r="Q18" s="342"/>
      <c r="R18" s="342"/>
      <c r="S18" s="342"/>
      <c r="T18" s="343"/>
      <c r="U18" s="38"/>
      <c r="V18" s="16"/>
    </row>
    <row r="19" spans="1:22" ht="2.25" customHeight="1">
      <c r="A19" s="313"/>
      <c r="B19" s="331"/>
      <c r="C19" s="331"/>
      <c r="D19" s="331"/>
      <c r="E19" s="331"/>
      <c r="F19" s="331"/>
      <c r="G19" s="331"/>
      <c r="H19" s="331"/>
      <c r="I19" s="331"/>
      <c r="J19" s="331"/>
      <c r="K19" s="331"/>
      <c r="L19" s="331"/>
      <c r="M19" s="331"/>
      <c r="N19" s="331"/>
      <c r="O19" s="331"/>
      <c r="P19" s="331"/>
      <c r="Q19" s="331"/>
      <c r="R19" s="331"/>
      <c r="S19" s="331"/>
      <c r="T19" s="24"/>
      <c r="U19" s="36"/>
      <c r="V19" s="14"/>
    </row>
    <row r="20" spans="1:22" ht="22.5" customHeight="1">
      <c r="A20" s="299" t="s">
        <v>9</v>
      </c>
      <c r="B20" s="270"/>
      <c r="C20" s="17" t="s">
        <v>76</v>
      </c>
      <c r="D20" s="333">
        <f>C3</f>
        <v>0</v>
      </c>
      <c r="E20" s="334"/>
      <c r="F20" s="334"/>
      <c r="G20" s="334"/>
      <c r="H20" s="334"/>
      <c r="I20" s="334"/>
      <c r="J20" s="334"/>
      <c r="K20" s="334"/>
      <c r="L20" s="334"/>
      <c r="M20" s="334"/>
      <c r="N20" s="18"/>
      <c r="O20" s="332" t="e">
        <f>VLOOKUP('記入シート'!E9,'記入シート'!P20:Q25,2,FALSE)</f>
        <v>#N/A</v>
      </c>
      <c r="P20" s="332"/>
      <c r="Q20" s="344" t="s">
        <v>12</v>
      </c>
      <c r="R20" s="344"/>
      <c r="S20" s="344"/>
      <c r="T20" s="46"/>
      <c r="U20" s="39"/>
      <c r="V20" s="19"/>
    </row>
    <row r="21" spans="1:22" ht="22.5" customHeight="1">
      <c r="A21" s="313" t="s">
        <v>13</v>
      </c>
      <c r="B21" s="272"/>
      <c r="C21" s="20" t="s">
        <v>14</v>
      </c>
      <c r="D21" s="77">
        <v>800</v>
      </c>
      <c r="E21" s="78"/>
      <c r="F21" s="295" t="s">
        <v>10</v>
      </c>
      <c r="G21" s="295"/>
      <c r="H21" s="79">
        <f>'記入シート'!E35</f>
        <v>0</v>
      </c>
      <c r="I21" s="79"/>
      <c r="J21" s="309" t="s">
        <v>15</v>
      </c>
      <c r="K21" s="309"/>
      <c r="L21" s="309"/>
      <c r="M21" s="79" t="s">
        <v>11</v>
      </c>
      <c r="N21" s="79"/>
      <c r="O21" s="289">
        <f>D21*H21</f>
        <v>0</v>
      </c>
      <c r="P21" s="289"/>
      <c r="Q21" s="312" t="s">
        <v>12</v>
      </c>
      <c r="R21" s="312"/>
      <c r="S21" s="312"/>
      <c r="T21" s="80"/>
      <c r="U21" s="39"/>
      <c r="V21" s="19"/>
    </row>
    <row r="22" spans="1:22" ht="21" customHeight="1">
      <c r="A22" s="300" t="s">
        <v>6</v>
      </c>
      <c r="B22" s="301"/>
      <c r="C22" s="302"/>
      <c r="D22" s="81">
        <v>800</v>
      </c>
      <c r="E22" s="82"/>
      <c r="F22" s="303" t="s">
        <v>10</v>
      </c>
      <c r="G22" s="303"/>
      <c r="H22" s="56">
        <f>データシート!O3</f>
        <v>0</v>
      </c>
      <c r="I22" s="56"/>
      <c r="J22" s="286" t="s">
        <v>15</v>
      </c>
      <c r="K22" s="286"/>
      <c r="L22" s="286"/>
      <c r="M22" s="56" t="s">
        <v>11</v>
      </c>
      <c r="N22" s="56"/>
      <c r="O22" s="294">
        <f>D22*H22</f>
        <v>0</v>
      </c>
      <c r="P22" s="294"/>
      <c r="Q22" s="273" t="s">
        <v>12</v>
      </c>
      <c r="R22" s="273"/>
      <c r="S22" s="273"/>
      <c r="T22" s="83"/>
      <c r="U22" s="39"/>
      <c r="V22" s="19"/>
    </row>
    <row r="23" spans="1:22" ht="21" customHeight="1">
      <c r="A23" s="300" t="s">
        <v>77</v>
      </c>
      <c r="B23" s="301"/>
      <c r="C23" s="302"/>
      <c r="D23" s="290"/>
      <c r="E23" s="291"/>
      <c r="F23" s="291"/>
      <c r="G23" s="291"/>
      <c r="H23" s="291"/>
      <c r="I23" s="291"/>
      <c r="J23" s="291"/>
      <c r="K23" s="291"/>
      <c r="L23" s="291"/>
      <c r="M23" s="291"/>
      <c r="N23" s="56"/>
      <c r="O23" s="294">
        <f>IF('記入シート'!E37,2000,0)</f>
        <v>0</v>
      </c>
      <c r="P23" s="294"/>
      <c r="Q23" s="273" t="s">
        <v>12</v>
      </c>
      <c r="R23" s="273"/>
      <c r="S23" s="273"/>
      <c r="T23" s="83"/>
      <c r="U23" s="39"/>
      <c r="V23" s="19"/>
    </row>
    <row r="24" spans="1:22" ht="21" customHeight="1">
      <c r="A24" s="266" t="s">
        <v>16</v>
      </c>
      <c r="B24" s="267"/>
      <c r="C24" s="268"/>
      <c r="D24" s="290"/>
      <c r="E24" s="291"/>
      <c r="F24" s="291"/>
      <c r="G24" s="291"/>
      <c r="H24" s="291"/>
      <c r="I24" s="291"/>
      <c r="J24" s="291"/>
      <c r="K24" s="291"/>
      <c r="L24" s="291"/>
      <c r="M24" s="291"/>
      <c r="N24" s="84"/>
      <c r="O24" s="294">
        <v>240</v>
      </c>
      <c r="P24" s="294"/>
      <c r="Q24" s="273" t="s">
        <v>12</v>
      </c>
      <c r="R24" s="273"/>
      <c r="S24" s="273"/>
      <c r="T24" s="83"/>
      <c r="U24" s="39"/>
      <c r="V24" s="19"/>
    </row>
    <row r="25" spans="1:22" ht="21" customHeight="1">
      <c r="A25" s="266" t="s">
        <v>17</v>
      </c>
      <c r="B25" s="267"/>
      <c r="C25" s="268"/>
      <c r="D25" s="290"/>
      <c r="E25" s="291"/>
      <c r="F25" s="291"/>
      <c r="G25" s="291"/>
      <c r="H25" s="291"/>
      <c r="I25" s="291"/>
      <c r="J25" s="291"/>
      <c r="K25" s="291"/>
      <c r="L25" s="291"/>
      <c r="M25" s="291"/>
      <c r="N25" s="85"/>
      <c r="O25" s="294" t="e">
        <f>SUM(O20:P24)</f>
        <v>#N/A</v>
      </c>
      <c r="P25" s="294"/>
      <c r="Q25" s="273" t="s">
        <v>12</v>
      </c>
      <c r="R25" s="273"/>
      <c r="S25" s="273"/>
      <c r="T25" s="83"/>
      <c r="U25" s="39"/>
      <c r="V25" s="19"/>
    </row>
    <row r="26" spans="1:22" ht="21" customHeight="1">
      <c r="A26" s="266" t="s">
        <v>31</v>
      </c>
      <c r="B26" s="267"/>
      <c r="C26" s="268"/>
      <c r="D26" s="287" t="s">
        <v>69</v>
      </c>
      <c r="E26" s="288"/>
      <c r="F26" s="288"/>
      <c r="G26" s="51" t="str">
        <f>IF(データシート!AA3=0,"使用しない",データシート!AA3&amp;"台")</f>
        <v>使用しない</v>
      </c>
      <c r="H26" s="49"/>
      <c r="I26" s="49"/>
      <c r="J26" s="49"/>
      <c r="K26" s="49"/>
      <c r="L26" s="267" t="s">
        <v>33</v>
      </c>
      <c r="M26" s="267"/>
      <c r="N26" s="49" t="str">
        <f>IF(データシート!AB3=0,"特記なし",データシート!AB3&amp;"台")</f>
        <v>特記なし</v>
      </c>
      <c r="O26" s="49"/>
      <c r="P26" s="49"/>
      <c r="Q26" s="49"/>
      <c r="R26" s="49"/>
      <c r="S26" s="49"/>
      <c r="T26" s="50"/>
      <c r="U26" s="36"/>
      <c r="V26" s="14"/>
    </row>
    <row r="27" spans="1:22" ht="23.25" customHeight="1">
      <c r="A27" s="266" t="s">
        <v>34</v>
      </c>
      <c r="B27" s="267"/>
      <c r="C27" s="268"/>
      <c r="D27" s="292" t="s">
        <v>70</v>
      </c>
      <c r="E27" s="293"/>
      <c r="F27" s="54"/>
      <c r="G27" s="49" t="str">
        <f>IF(データシート!AC3=0,"使用しない",データシート!AC3&amp;"台")</f>
        <v>使用しない</v>
      </c>
      <c r="H27" s="49"/>
      <c r="I27" s="49"/>
      <c r="J27" s="49"/>
      <c r="K27" s="49"/>
      <c r="L27" s="267" t="s">
        <v>33</v>
      </c>
      <c r="M27" s="267"/>
      <c r="N27" s="49" t="str">
        <f>IF(データシート!AD3=0,"特記なし",データシート!AD3&amp;"台")</f>
        <v>特記なし</v>
      </c>
      <c r="O27" s="49"/>
      <c r="P27" s="49"/>
      <c r="Q27" s="49"/>
      <c r="R27" s="49"/>
      <c r="S27" s="49"/>
      <c r="T27" s="50"/>
      <c r="U27" s="36"/>
      <c r="V27" s="14"/>
    </row>
    <row r="28" spans="1:22" ht="2.25" customHeight="1">
      <c r="A28" s="47"/>
      <c r="B28" s="48"/>
      <c r="C28" s="48"/>
      <c r="D28" s="48"/>
      <c r="E28" s="48"/>
      <c r="F28" s="48"/>
      <c r="G28" s="48"/>
      <c r="H28" s="48"/>
      <c r="I28" s="48"/>
      <c r="J28" s="48"/>
      <c r="K28" s="48"/>
      <c r="L28" s="48"/>
      <c r="M28" s="48"/>
      <c r="N28" s="48"/>
      <c r="O28" s="48"/>
      <c r="P28" s="48"/>
      <c r="Q28" s="48"/>
      <c r="R28" s="48"/>
      <c r="S28" s="48"/>
      <c r="T28" s="24"/>
      <c r="U28" s="36"/>
      <c r="V28" s="14"/>
    </row>
    <row r="29" spans="1:22" ht="15" customHeight="1">
      <c r="A29" s="375" t="s">
        <v>174</v>
      </c>
      <c r="B29" s="376"/>
      <c r="C29" s="172">
        <f>データシート!F3</f>
        <v>0</v>
      </c>
      <c r="D29" s="168"/>
      <c r="E29" s="168"/>
      <c r="F29" s="168"/>
      <c r="G29" s="173"/>
      <c r="H29" s="173"/>
      <c r="I29" s="173"/>
      <c r="J29" s="173"/>
      <c r="K29" s="173"/>
      <c r="L29" s="174"/>
      <c r="M29" s="269" t="s">
        <v>175</v>
      </c>
      <c r="N29" s="270"/>
      <c r="O29" s="274">
        <f>'記入シート'!E17</f>
        <v>0</v>
      </c>
      <c r="P29" s="275"/>
      <c r="Q29" s="275"/>
      <c r="R29" s="275"/>
      <c r="S29" s="275"/>
      <c r="T29" s="43"/>
      <c r="U29" s="40"/>
      <c r="V29" s="23"/>
    </row>
    <row r="30" spans="1:22" ht="15" customHeight="1">
      <c r="A30" s="377"/>
      <c r="B30" s="378"/>
      <c r="C30" s="278">
        <f>データシート!G3</f>
        <v>0</v>
      </c>
      <c r="D30" s="279"/>
      <c r="E30" s="279"/>
      <c r="F30" s="279"/>
      <c r="G30" s="279"/>
      <c r="H30" s="279"/>
      <c r="I30" s="279"/>
      <c r="J30" s="279"/>
      <c r="K30" s="279"/>
      <c r="L30" s="280"/>
      <c r="M30" s="271"/>
      <c r="N30" s="272"/>
      <c r="O30" s="276"/>
      <c r="P30" s="277"/>
      <c r="Q30" s="277"/>
      <c r="R30" s="277"/>
      <c r="S30" s="277"/>
      <c r="T30" s="44"/>
      <c r="U30" s="40"/>
      <c r="V30" s="23"/>
    </row>
    <row r="31" spans="1:22" ht="30" customHeight="1">
      <c r="A31" s="379"/>
      <c r="B31" s="380"/>
      <c r="C31" s="281"/>
      <c r="D31" s="282"/>
      <c r="E31" s="282"/>
      <c r="F31" s="282"/>
      <c r="G31" s="282"/>
      <c r="H31" s="282"/>
      <c r="I31" s="282"/>
      <c r="J31" s="282"/>
      <c r="K31" s="282"/>
      <c r="L31" s="283"/>
      <c r="M31" s="284" t="s">
        <v>173</v>
      </c>
      <c r="N31" s="268"/>
      <c r="O31" s="285">
        <f>'記入シート'!E18</f>
        <v>0</v>
      </c>
      <c r="P31" s="286"/>
      <c r="Q31" s="286"/>
      <c r="R31" s="286"/>
      <c r="S31" s="286"/>
      <c r="T31" s="45"/>
      <c r="U31" s="40"/>
      <c r="V31" s="23"/>
    </row>
    <row r="32" spans="1:22" ht="2.25" customHeight="1">
      <c r="A32" s="266"/>
      <c r="B32" s="267"/>
      <c r="C32" s="267"/>
      <c r="D32" s="267"/>
      <c r="E32" s="267"/>
      <c r="F32" s="267"/>
      <c r="G32" s="267"/>
      <c r="H32" s="267"/>
      <c r="I32" s="267"/>
      <c r="J32" s="267"/>
      <c r="K32" s="267"/>
      <c r="L32" s="267"/>
      <c r="M32" s="267"/>
      <c r="N32" s="267"/>
      <c r="O32" s="267"/>
      <c r="P32" s="267"/>
      <c r="Q32" s="267"/>
      <c r="R32" s="267"/>
      <c r="S32" s="267"/>
      <c r="T32" s="24"/>
      <c r="U32" s="36"/>
      <c r="V32" s="14"/>
    </row>
    <row r="33" spans="1:23" ht="18.75" customHeight="1">
      <c r="A33" s="155" t="s">
        <v>18</v>
      </c>
      <c r="B33" s="48"/>
      <c r="C33" s="48"/>
      <c r="D33" s="48"/>
      <c r="E33" s="36"/>
      <c r="F33" s="35"/>
      <c r="G33" s="35"/>
      <c r="H33" s="98"/>
      <c r="I33" s="98"/>
      <c r="J33" s="35"/>
      <c r="K33" s="35"/>
      <c r="L33" s="35"/>
      <c r="M33" s="156" t="s">
        <v>219</v>
      </c>
      <c r="N33" s="98"/>
      <c r="O33" s="98"/>
      <c r="P33" s="157" t="s">
        <v>19</v>
      </c>
      <c r="Q33" s="158"/>
      <c r="R33" s="159" t="s">
        <v>20</v>
      </c>
      <c r="S33" s="68"/>
      <c r="T33" s="69"/>
      <c r="U33" s="70"/>
      <c r="V33" s="374" t="s">
        <v>21</v>
      </c>
      <c r="W33" s="374"/>
    </row>
    <row r="34" spans="1:23" ht="12">
      <c r="A34" s="55"/>
      <c r="B34" s="36"/>
      <c r="C34" s="36"/>
      <c r="D34" s="36"/>
      <c r="E34" s="36"/>
      <c r="F34" s="36"/>
      <c r="G34" s="36"/>
      <c r="H34" s="36"/>
      <c r="I34" s="36"/>
      <c r="J34" s="36"/>
      <c r="K34" s="36"/>
      <c r="L34" s="36"/>
      <c r="M34" s="36"/>
      <c r="N34" s="36"/>
      <c r="O34" s="36"/>
      <c r="P34" s="36"/>
      <c r="Q34" s="36"/>
      <c r="R34" s="36"/>
      <c r="S34" s="36"/>
      <c r="T34" s="24"/>
      <c r="U34" s="36"/>
      <c r="V34" s="374"/>
      <c r="W34" s="374"/>
    </row>
    <row r="35" spans="1:23" ht="18" customHeight="1">
      <c r="A35" s="171" t="s">
        <v>214</v>
      </c>
      <c r="B35" s="36"/>
      <c r="C35" s="36"/>
      <c r="D35" s="36"/>
      <c r="E35" s="36"/>
      <c r="F35" s="36"/>
      <c r="G35" s="36"/>
      <c r="H35" s="36"/>
      <c r="I35" s="36"/>
      <c r="J35" s="36"/>
      <c r="K35" s="36"/>
      <c r="L35" s="36"/>
      <c r="M35" s="36"/>
      <c r="N35" s="36"/>
      <c r="O35" s="36"/>
      <c r="P35" s="36"/>
      <c r="Q35" s="36"/>
      <c r="R35" s="36"/>
      <c r="S35" s="36"/>
      <c r="T35" s="24"/>
      <c r="U35" s="36"/>
      <c r="V35" s="374"/>
      <c r="W35" s="374"/>
    </row>
    <row r="36" spans="1:22" ht="18" customHeight="1">
      <c r="A36" s="26"/>
      <c r="B36" s="36"/>
      <c r="C36" s="36"/>
      <c r="D36" s="36"/>
      <c r="E36" s="36"/>
      <c r="F36" s="36"/>
      <c r="G36" s="36"/>
      <c r="H36" s="36"/>
      <c r="I36" s="36"/>
      <c r="J36" s="36"/>
      <c r="K36" s="36"/>
      <c r="L36" s="36"/>
      <c r="M36" s="36"/>
      <c r="N36" s="36"/>
      <c r="O36" s="36"/>
      <c r="P36" s="36"/>
      <c r="Q36" s="36"/>
      <c r="R36" s="36"/>
      <c r="S36" s="36"/>
      <c r="T36" s="24"/>
      <c r="U36" s="36"/>
      <c r="V36" s="14"/>
    </row>
    <row r="37" spans="1:23" ht="18" customHeight="1">
      <c r="A37" s="55"/>
      <c r="B37" s="36"/>
      <c r="C37" s="36"/>
      <c r="D37" s="36"/>
      <c r="J37" s="265"/>
      <c r="K37" s="265"/>
      <c r="L37" s="265"/>
      <c r="M37" s="265"/>
      <c r="N37" s="265"/>
      <c r="O37" s="265"/>
      <c r="P37" s="265"/>
      <c r="Q37" s="36"/>
      <c r="R37" s="36"/>
      <c r="S37" s="36"/>
      <c r="T37" s="24"/>
      <c r="U37" s="36"/>
      <c r="V37" s="14"/>
      <c r="W37" s="71"/>
    </row>
    <row r="38" spans="1:22" ht="18.75" customHeight="1">
      <c r="A38" s="26"/>
      <c r="B38" s="41"/>
      <c r="C38" s="41"/>
      <c r="D38" s="153"/>
      <c r="I38" s="371" t="str">
        <f>CONCATENATE(データシート!D3,"長")</f>
        <v>0長</v>
      </c>
      <c r="J38" s="371"/>
      <c r="K38" s="371"/>
      <c r="L38" s="371"/>
      <c r="M38" s="371"/>
      <c r="N38" s="372">
        <f>'記入シート'!E16</f>
        <v>0</v>
      </c>
      <c r="O38" s="372"/>
      <c r="P38" s="372"/>
      <c r="Q38" s="373"/>
      <c r="R38" s="25" t="s">
        <v>23</v>
      </c>
      <c r="S38" s="42"/>
      <c r="T38" s="24"/>
      <c r="U38" s="36"/>
      <c r="V38" s="87"/>
    </row>
    <row r="39" spans="1:22" ht="3.75" customHeight="1">
      <c r="A39" s="26"/>
      <c r="B39" s="96"/>
      <c r="C39" s="96"/>
      <c r="D39" s="27"/>
      <c r="E39" s="27"/>
      <c r="F39" s="27"/>
      <c r="G39" s="27"/>
      <c r="H39" s="27"/>
      <c r="I39" s="27"/>
      <c r="J39" s="27"/>
      <c r="K39" s="27"/>
      <c r="L39" s="27"/>
      <c r="M39" s="27"/>
      <c r="N39" s="27"/>
      <c r="O39" s="27"/>
      <c r="P39" s="27"/>
      <c r="Q39" s="27"/>
      <c r="R39" s="27"/>
      <c r="S39" s="36"/>
      <c r="T39" s="24"/>
      <c r="U39" s="36"/>
      <c r="V39" s="14"/>
    </row>
    <row r="40" spans="1:22" ht="12.75" customHeight="1" thickBot="1">
      <c r="A40" s="28"/>
      <c r="B40" s="29"/>
      <c r="C40" s="29"/>
      <c r="D40" s="29"/>
      <c r="E40" s="29"/>
      <c r="F40" s="29"/>
      <c r="G40" s="29"/>
      <c r="H40" s="29"/>
      <c r="I40" s="29"/>
      <c r="J40" s="29"/>
      <c r="K40" s="29"/>
      <c r="L40" s="29"/>
      <c r="M40" s="29"/>
      <c r="N40" s="29"/>
      <c r="O40" s="29"/>
      <c r="P40" s="29"/>
      <c r="Q40" s="29"/>
      <c r="R40" s="29"/>
      <c r="S40" s="29"/>
      <c r="T40" s="30"/>
      <c r="U40" s="41"/>
      <c r="V40" s="62"/>
    </row>
    <row r="41" spans="17:20" ht="12">
      <c r="Q41" s="160" t="s">
        <v>24</v>
      </c>
      <c r="R41" s="161"/>
      <c r="S41" s="161"/>
      <c r="T41" s="161"/>
    </row>
  </sheetData>
  <sheetProtection password="EEAB" sheet="1" selectLockedCells="1"/>
  <mergeCells count="83">
    <mergeCell ref="C3:G3"/>
    <mergeCell ref="I38:M38"/>
    <mergeCell ref="N38:Q38"/>
    <mergeCell ref="V33:W35"/>
    <mergeCell ref="A29:B31"/>
    <mergeCell ref="C5:T5"/>
    <mergeCell ref="C6:T6"/>
    <mergeCell ref="B8:B10"/>
    <mergeCell ref="C11:C13"/>
    <mergeCell ref="B11:B13"/>
    <mergeCell ref="A5:B5"/>
    <mergeCell ref="M13:T13"/>
    <mergeCell ref="D8:T8"/>
    <mergeCell ref="D9:T9"/>
    <mergeCell ref="Q24:S24"/>
    <mergeCell ref="A16:B17"/>
    <mergeCell ref="C16:T16"/>
    <mergeCell ref="Q22:S22"/>
    <mergeCell ref="K11:K13"/>
    <mergeCell ref="A23:C23"/>
    <mergeCell ref="O23:P23"/>
    <mergeCell ref="Q23:S23"/>
    <mergeCell ref="D23:M23"/>
    <mergeCell ref="Q20:S20"/>
    <mergeCell ref="A6:B6"/>
    <mergeCell ref="C7:D7"/>
    <mergeCell ref="E7:F7"/>
    <mergeCell ref="G7:T7"/>
    <mergeCell ref="A7:B7"/>
    <mergeCell ref="Q15:R15"/>
    <mergeCell ref="D25:M25"/>
    <mergeCell ref="O25:P25"/>
    <mergeCell ref="A19:S19"/>
    <mergeCell ref="O20:P20"/>
    <mergeCell ref="D20:M20"/>
    <mergeCell ref="E11:J11"/>
    <mergeCell ref="E12:J12"/>
    <mergeCell ref="E13:J13"/>
    <mergeCell ref="A8:A15"/>
    <mergeCell ref="M18:T18"/>
    <mergeCell ref="D10:T10"/>
    <mergeCell ref="C14:P15"/>
    <mergeCell ref="Q14:T14"/>
    <mergeCell ref="B14:B15"/>
    <mergeCell ref="A18:B18"/>
    <mergeCell ref="M12:T12"/>
    <mergeCell ref="J21:L21"/>
    <mergeCell ref="C17:T17"/>
    <mergeCell ref="Q21:S21"/>
    <mergeCell ref="A21:B21"/>
    <mergeCell ref="D18:G18"/>
    <mergeCell ref="H18:I18"/>
    <mergeCell ref="J18:L18"/>
    <mergeCell ref="A3:B3"/>
    <mergeCell ref="B1:Q1"/>
    <mergeCell ref="A4:S4"/>
    <mergeCell ref="A20:B20"/>
    <mergeCell ref="A22:C22"/>
    <mergeCell ref="F22:G22"/>
    <mergeCell ref="J22:L22"/>
    <mergeCell ref="O22:P22"/>
    <mergeCell ref="S15:T15"/>
    <mergeCell ref="M11:T11"/>
    <mergeCell ref="A26:C26"/>
    <mergeCell ref="D26:F26"/>
    <mergeCell ref="L26:M26"/>
    <mergeCell ref="O21:P21"/>
    <mergeCell ref="D24:M24"/>
    <mergeCell ref="A27:C27"/>
    <mergeCell ref="D27:E27"/>
    <mergeCell ref="A24:C24"/>
    <mergeCell ref="O24:P24"/>
    <mergeCell ref="F21:G21"/>
    <mergeCell ref="J37:P37"/>
    <mergeCell ref="A25:C25"/>
    <mergeCell ref="M29:N30"/>
    <mergeCell ref="Q25:S25"/>
    <mergeCell ref="O29:S30"/>
    <mergeCell ref="L27:M27"/>
    <mergeCell ref="A32:S32"/>
    <mergeCell ref="C30:L31"/>
    <mergeCell ref="M31:N31"/>
    <mergeCell ref="O31:S31"/>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5" r:id="rId1"/>
  <colBreaks count="1" manualBreakCount="1">
    <brk id="20" max="65535" man="1"/>
  </colBreaks>
</worksheet>
</file>

<file path=xl/worksheets/sheet5.xml><?xml version="1.0" encoding="utf-8"?>
<worksheet xmlns="http://schemas.openxmlformats.org/spreadsheetml/2006/main" xmlns:r="http://schemas.openxmlformats.org/officeDocument/2006/relationships">
  <sheetPr>
    <tabColor indexed="10"/>
  </sheetPr>
  <dimension ref="A1:W41"/>
  <sheetViews>
    <sheetView showGridLines="0" view="pageBreakPreview" zoomScaleSheetLayoutView="100" zoomScalePageLayoutView="0" workbookViewId="0" topLeftCell="A1">
      <selection activeCell="V37" sqref="V37"/>
    </sheetView>
  </sheetViews>
  <sheetFormatPr defaultColWidth="8.00390625" defaultRowHeight="13.5"/>
  <cols>
    <col min="1" max="2" width="5.625" style="61" customWidth="1"/>
    <col min="3" max="3" width="8.50390625" style="61" bestFit="1" customWidth="1"/>
    <col min="4" max="4" width="6.00390625" style="61" customWidth="1"/>
    <col min="5" max="10" width="4.375" style="61" customWidth="1"/>
    <col min="11" max="11" width="8.50390625" style="61" customWidth="1"/>
    <col min="12" max="12" width="6.00390625" style="61" customWidth="1"/>
    <col min="13" max="20" width="4.375" style="61" customWidth="1"/>
    <col min="21" max="22" width="2.50390625" style="61" customWidth="1"/>
    <col min="23" max="16384" width="8.00390625" style="61" customWidth="1"/>
  </cols>
  <sheetData>
    <row r="1" spans="1:22" ht="27" customHeight="1">
      <c r="A1" s="92"/>
      <c r="B1" s="298" t="s">
        <v>220</v>
      </c>
      <c r="C1" s="298"/>
      <c r="D1" s="298"/>
      <c r="E1" s="298"/>
      <c r="F1" s="298"/>
      <c r="G1" s="298"/>
      <c r="H1" s="298"/>
      <c r="I1" s="298"/>
      <c r="J1" s="298"/>
      <c r="K1" s="298"/>
      <c r="L1" s="298"/>
      <c r="M1" s="298"/>
      <c r="N1" s="298"/>
      <c r="O1" s="298"/>
      <c r="P1" s="298"/>
      <c r="Q1" s="298"/>
      <c r="R1" s="93"/>
      <c r="S1" s="93"/>
      <c r="T1" s="94"/>
      <c r="U1" s="59"/>
      <c r="V1" s="60"/>
    </row>
    <row r="2" spans="1:22" ht="7.5" customHeight="1" thickBot="1">
      <c r="A2" s="95"/>
      <c r="B2" s="96"/>
      <c r="C2" s="96"/>
      <c r="D2" s="96"/>
      <c r="E2" s="96"/>
      <c r="F2" s="96"/>
      <c r="G2" s="96"/>
      <c r="H2" s="96"/>
      <c r="I2" s="96"/>
      <c r="J2" s="96"/>
      <c r="K2" s="96"/>
      <c r="L2" s="96"/>
      <c r="M2" s="96"/>
      <c r="N2" s="96"/>
      <c r="O2" s="96"/>
      <c r="P2" s="96"/>
      <c r="Q2" s="96"/>
      <c r="R2" s="96"/>
      <c r="S2" s="96"/>
      <c r="T2" s="97"/>
      <c r="U2" s="58"/>
      <c r="V2" s="62"/>
    </row>
    <row r="3" spans="1:22" ht="27" customHeight="1">
      <c r="A3" s="296" t="s">
        <v>135</v>
      </c>
      <c r="B3" s="297"/>
      <c r="C3" s="368" t="s">
        <v>103</v>
      </c>
      <c r="D3" s="369"/>
      <c r="E3" s="369"/>
      <c r="F3" s="369"/>
      <c r="G3" s="370"/>
      <c r="H3" s="139"/>
      <c r="I3" s="140"/>
      <c r="J3" s="140"/>
      <c r="K3" s="140"/>
      <c r="L3" s="140"/>
      <c r="M3" s="141"/>
      <c r="N3" s="137"/>
      <c r="O3" s="137"/>
      <c r="P3" s="137"/>
      <c r="Q3" s="137"/>
      <c r="R3" s="137"/>
      <c r="S3" s="137"/>
      <c r="T3" s="138"/>
      <c r="U3" s="35"/>
      <c r="V3" s="13"/>
    </row>
    <row r="4" spans="1:22" ht="2.25" customHeight="1">
      <c r="A4" s="266"/>
      <c r="B4" s="267"/>
      <c r="C4" s="267"/>
      <c r="D4" s="267"/>
      <c r="E4" s="267"/>
      <c r="F4" s="267"/>
      <c r="G4" s="267"/>
      <c r="H4" s="267"/>
      <c r="I4" s="267"/>
      <c r="J4" s="267"/>
      <c r="K4" s="267"/>
      <c r="L4" s="267"/>
      <c r="M4" s="267"/>
      <c r="N4" s="267"/>
      <c r="O4" s="267"/>
      <c r="P4" s="267"/>
      <c r="Q4" s="267"/>
      <c r="R4" s="267"/>
      <c r="S4" s="267"/>
      <c r="T4" s="24"/>
      <c r="U4" s="36"/>
      <c r="V4" s="14"/>
    </row>
    <row r="5" spans="1:22" ht="13.5" customHeight="1">
      <c r="A5" s="356" t="s">
        <v>67</v>
      </c>
      <c r="B5" s="357"/>
      <c r="C5" s="381" t="s">
        <v>165</v>
      </c>
      <c r="D5" s="382"/>
      <c r="E5" s="382"/>
      <c r="F5" s="382"/>
      <c r="G5" s="382"/>
      <c r="H5" s="382"/>
      <c r="I5" s="382"/>
      <c r="J5" s="382"/>
      <c r="K5" s="382"/>
      <c r="L5" s="382"/>
      <c r="M5" s="382"/>
      <c r="N5" s="382"/>
      <c r="O5" s="382"/>
      <c r="P5" s="382"/>
      <c r="Q5" s="382"/>
      <c r="R5" s="382"/>
      <c r="S5" s="382"/>
      <c r="T5" s="383"/>
      <c r="U5" s="37"/>
      <c r="V5" s="15"/>
    </row>
    <row r="6" spans="1:22" ht="37.5" customHeight="1" thickBot="1">
      <c r="A6" s="345" t="s">
        <v>3</v>
      </c>
      <c r="B6" s="346"/>
      <c r="C6" s="384" t="s">
        <v>150</v>
      </c>
      <c r="D6" s="385"/>
      <c r="E6" s="385"/>
      <c r="F6" s="385"/>
      <c r="G6" s="385"/>
      <c r="H6" s="385"/>
      <c r="I6" s="385"/>
      <c r="J6" s="385"/>
      <c r="K6" s="385"/>
      <c r="L6" s="385"/>
      <c r="M6" s="385"/>
      <c r="N6" s="385"/>
      <c r="O6" s="385"/>
      <c r="P6" s="385"/>
      <c r="Q6" s="385"/>
      <c r="R6" s="385"/>
      <c r="S6" s="385"/>
      <c r="T6" s="386"/>
      <c r="U6" s="36"/>
      <c r="V6" s="14"/>
    </row>
    <row r="7" spans="1:22" ht="25.5" customHeight="1" thickBot="1">
      <c r="A7" s="353" t="s">
        <v>58</v>
      </c>
      <c r="B7" s="354"/>
      <c r="C7" s="347" t="s">
        <v>134</v>
      </c>
      <c r="D7" s="348"/>
      <c r="E7" s="349" t="s">
        <v>65</v>
      </c>
      <c r="F7" s="349"/>
      <c r="G7" s="350" t="s">
        <v>136</v>
      </c>
      <c r="H7" s="351"/>
      <c r="I7" s="351"/>
      <c r="J7" s="351"/>
      <c r="K7" s="351"/>
      <c r="L7" s="351"/>
      <c r="M7" s="351"/>
      <c r="N7" s="351"/>
      <c r="O7" s="351"/>
      <c r="P7" s="351"/>
      <c r="Q7" s="351"/>
      <c r="R7" s="351"/>
      <c r="S7" s="351"/>
      <c r="T7" s="352"/>
      <c r="U7" s="38"/>
      <c r="V7" s="16"/>
    </row>
    <row r="8" spans="1:22" ht="14.25" customHeight="1">
      <c r="A8" s="339" t="s">
        <v>64</v>
      </c>
      <c r="B8" s="387" t="s">
        <v>65</v>
      </c>
      <c r="C8" s="75" t="s">
        <v>67</v>
      </c>
      <c r="D8" s="359" t="s">
        <v>166</v>
      </c>
      <c r="E8" s="359"/>
      <c r="F8" s="359"/>
      <c r="G8" s="359"/>
      <c r="H8" s="359"/>
      <c r="I8" s="359"/>
      <c r="J8" s="359"/>
      <c r="K8" s="359"/>
      <c r="L8" s="359"/>
      <c r="M8" s="359"/>
      <c r="N8" s="359"/>
      <c r="O8" s="359"/>
      <c r="P8" s="359"/>
      <c r="Q8" s="359"/>
      <c r="R8" s="359"/>
      <c r="S8" s="359"/>
      <c r="T8" s="360"/>
      <c r="U8" s="63"/>
      <c r="V8" s="64"/>
    </row>
    <row r="9" spans="1:22" ht="23.25" customHeight="1">
      <c r="A9" s="340"/>
      <c r="B9" s="327"/>
      <c r="C9" s="57" t="s">
        <v>66</v>
      </c>
      <c r="D9" s="361" t="s">
        <v>156</v>
      </c>
      <c r="E9" s="361"/>
      <c r="F9" s="361"/>
      <c r="G9" s="361"/>
      <c r="H9" s="361"/>
      <c r="I9" s="361"/>
      <c r="J9" s="361"/>
      <c r="K9" s="361"/>
      <c r="L9" s="361"/>
      <c r="M9" s="361"/>
      <c r="N9" s="361"/>
      <c r="O9" s="361"/>
      <c r="P9" s="361"/>
      <c r="Q9" s="361"/>
      <c r="R9" s="361"/>
      <c r="S9" s="361"/>
      <c r="T9" s="362"/>
      <c r="U9" s="38"/>
      <c r="V9" s="16"/>
    </row>
    <row r="10" spans="1:22" ht="23.25" customHeight="1">
      <c r="A10" s="340"/>
      <c r="B10" s="327"/>
      <c r="C10" s="65" t="s">
        <v>68</v>
      </c>
      <c r="D10" s="318" t="s">
        <v>158</v>
      </c>
      <c r="E10" s="318"/>
      <c r="F10" s="318"/>
      <c r="G10" s="318"/>
      <c r="H10" s="318"/>
      <c r="I10" s="318"/>
      <c r="J10" s="318"/>
      <c r="K10" s="318"/>
      <c r="L10" s="318"/>
      <c r="M10" s="318"/>
      <c r="N10" s="318"/>
      <c r="O10" s="318"/>
      <c r="P10" s="318"/>
      <c r="Q10" s="318"/>
      <c r="R10" s="318"/>
      <c r="S10" s="318"/>
      <c r="T10" s="319"/>
      <c r="U10" s="66"/>
      <c r="V10" s="67"/>
    </row>
    <row r="11" spans="1:22" ht="12">
      <c r="A11" s="340"/>
      <c r="B11" s="388" t="s">
        <v>72</v>
      </c>
      <c r="C11" s="365" t="s">
        <v>71</v>
      </c>
      <c r="D11" s="73" t="s">
        <v>67</v>
      </c>
      <c r="E11" s="306" t="s">
        <v>105</v>
      </c>
      <c r="F11" s="307"/>
      <c r="G11" s="307"/>
      <c r="H11" s="307"/>
      <c r="I11" s="307"/>
      <c r="J11" s="335"/>
      <c r="K11" s="365" t="s">
        <v>73</v>
      </c>
      <c r="L11" s="73" t="s">
        <v>67</v>
      </c>
      <c r="M11" s="306" t="s">
        <v>167</v>
      </c>
      <c r="N11" s="307"/>
      <c r="O11" s="307"/>
      <c r="P11" s="307"/>
      <c r="Q11" s="307"/>
      <c r="R11" s="307"/>
      <c r="S11" s="307"/>
      <c r="T11" s="308"/>
      <c r="U11" s="66"/>
      <c r="V11" s="67"/>
    </row>
    <row r="12" spans="1:22" ht="24.75" customHeight="1">
      <c r="A12" s="340"/>
      <c r="B12" s="388"/>
      <c r="C12" s="366"/>
      <c r="D12" s="72" t="s">
        <v>66</v>
      </c>
      <c r="E12" s="328" t="s">
        <v>106</v>
      </c>
      <c r="F12" s="329"/>
      <c r="G12" s="329"/>
      <c r="H12" s="329"/>
      <c r="I12" s="329"/>
      <c r="J12" s="336"/>
      <c r="K12" s="366"/>
      <c r="L12" s="72" t="s">
        <v>66</v>
      </c>
      <c r="M12" s="328" t="s">
        <v>143</v>
      </c>
      <c r="N12" s="329"/>
      <c r="O12" s="329"/>
      <c r="P12" s="329"/>
      <c r="Q12" s="329"/>
      <c r="R12" s="329"/>
      <c r="S12" s="329"/>
      <c r="T12" s="330"/>
      <c r="U12" s="36"/>
      <c r="V12" s="14"/>
    </row>
    <row r="13" spans="1:22" ht="24.75" customHeight="1">
      <c r="A13" s="340"/>
      <c r="B13" s="388"/>
      <c r="C13" s="367"/>
      <c r="D13" s="74" t="s">
        <v>68</v>
      </c>
      <c r="E13" s="337" t="s">
        <v>160</v>
      </c>
      <c r="F13" s="337"/>
      <c r="G13" s="337"/>
      <c r="H13" s="337"/>
      <c r="I13" s="337"/>
      <c r="J13" s="338"/>
      <c r="K13" s="367"/>
      <c r="L13" s="74" t="s">
        <v>68</v>
      </c>
      <c r="M13" s="337" t="s">
        <v>162</v>
      </c>
      <c r="N13" s="337"/>
      <c r="O13" s="337"/>
      <c r="P13" s="337"/>
      <c r="Q13" s="337"/>
      <c r="R13" s="337"/>
      <c r="S13" s="337"/>
      <c r="T13" s="358"/>
      <c r="U13" s="37"/>
      <c r="V13" s="15"/>
    </row>
    <row r="14" spans="1:22" ht="26.25" customHeight="1">
      <c r="A14" s="340"/>
      <c r="B14" s="324" t="s">
        <v>60</v>
      </c>
      <c r="C14" s="320" t="s">
        <v>104</v>
      </c>
      <c r="D14" s="320"/>
      <c r="E14" s="320"/>
      <c r="F14" s="320"/>
      <c r="G14" s="320"/>
      <c r="H14" s="320"/>
      <c r="I14" s="320"/>
      <c r="J14" s="320"/>
      <c r="K14" s="320"/>
      <c r="L14" s="320"/>
      <c r="M14" s="320"/>
      <c r="N14" s="320"/>
      <c r="O14" s="320"/>
      <c r="P14" s="320"/>
      <c r="Q14" s="322" t="s">
        <v>96</v>
      </c>
      <c r="R14" s="322"/>
      <c r="S14" s="322"/>
      <c r="T14" s="323"/>
      <c r="U14" s="37"/>
      <c r="V14" s="15"/>
    </row>
    <row r="15" spans="1:22" ht="26.25" customHeight="1">
      <c r="A15" s="341"/>
      <c r="B15" s="325"/>
      <c r="C15" s="321"/>
      <c r="D15" s="321"/>
      <c r="E15" s="321"/>
      <c r="F15" s="321"/>
      <c r="G15" s="321"/>
      <c r="H15" s="321"/>
      <c r="I15" s="321"/>
      <c r="J15" s="321"/>
      <c r="K15" s="321"/>
      <c r="L15" s="321"/>
      <c r="M15" s="321"/>
      <c r="N15" s="321"/>
      <c r="O15" s="321"/>
      <c r="P15" s="321"/>
      <c r="Q15" s="355" t="s">
        <v>168</v>
      </c>
      <c r="R15" s="355"/>
      <c r="S15" s="304" t="s">
        <v>97</v>
      </c>
      <c r="T15" s="305"/>
      <c r="U15" s="37"/>
      <c r="V15" s="15"/>
    </row>
    <row r="16" spans="1:22" ht="12">
      <c r="A16" s="326" t="s">
        <v>61</v>
      </c>
      <c r="B16" s="327"/>
      <c r="C16" s="363" t="s">
        <v>105</v>
      </c>
      <c r="D16" s="363"/>
      <c r="E16" s="363"/>
      <c r="F16" s="363"/>
      <c r="G16" s="363"/>
      <c r="H16" s="363"/>
      <c r="I16" s="363"/>
      <c r="J16" s="363"/>
      <c r="K16" s="363"/>
      <c r="L16" s="363"/>
      <c r="M16" s="363"/>
      <c r="N16" s="363"/>
      <c r="O16" s="363"/>
      <c r="P16" s="363"/>
      <c r="Q16" s="363"/>
      <c r="R16" s="363"/>
      <c r="S16" s="363"/>
      <c r="T16" s="364"/>
      <c r="U16" s="36"/>
      <c r="V16" s="14"/>
    </row>
    <row r="17" spans="1:22" ht="36" customHeight="1">
      <c r="A17" s="326"/>
      <c r="B17" s="327"/>
      <c r="C17" s="310" t="s">
        <v>106</v>
      </c>
      <c r="D17" s="310"/>
      <c r="E17" s="310"/>
      <c r="F17" s="310"/>
      <c r="G17" s="310"/>
      <c r="H17" s="310"/>
      <c r="I17" s="310"/>
      <c r="J17" s="310"/>
      <c r="K17" s="310"/>
      <c r="L17" s="310"/>
      <c r="M17" s="310"/>
      <c r="N17" s="310"/>
      <c r="O17" s="310"/>
      <c r="P17" s="310"/>
      <c r="Q17" s="310"/>
      <c r="R17" s="310"/>
      <c r="S17" s="310"/>
      <c r="T17" s="311"/>
      <c r="U17" s="38"/>
      <c r="V17" s="16"/>
    </row>
    <row r="18" spans="1:22" ht="22.5" customHeight="1">
      <c r="A18" s="326" t="s">
        <v>63</v>
      </c>
      <c r="B18" s="327"/>
      <c r="C18" s="86">
        <v>45</v>
      </c>
      <c r="D18" s="314" t="s">
        <v>74</v>
      </c>
      <c r="E18" s="315"/>
      <c r="F18" s="315"/>
      <c r="G18" s="315"/>
      <c r="H18" s="316" t="s">
        <v>57</v>
      </c>
      <c r="I18" s="316"/>
      <c r="J18" s="317" t="s">
        <v>107</v>
      </c>
      <c r="K18" s="317"/>
      <c r="L18" s="317"/>
      <c r="M18" s="342"/>
      <c r="N18" s="342"/>
      <c r="O18" s="342"/>
      <c r="P18" s="342"/>
      <c r="Q18" s="342"/>
      <c r="R18" s="342"/>
      <c r="S18" s="342"/>
      <c r="T18" s="343"/>
      <c r="U18" s="38"/>
      <c r="V18" s="16"/>
    </row>
    <row r="19" spans="1:22" ht="2.25" customHeight="1">
      <c r="A19" s="313"/>
      <c r="B19" s="331"/>
      <c r="C19" s="331"/>
      <c r="D19" s="331"/>
      <c r="E19" s="331"/>
      <c r="F19" s="331"/>
      <c r="G19" s="331"/>
      <c r="H19" s="331"/>
      <c r="I19" s="331"/>
      <c r="J19" s="331"/>
      <c r="K19" s="331"/>
      <c r="L19" s="331"/>
      <c r="M19" s="331"/>
      <c r="N19" s="331"/>
      <c r="O19" s="331"/>
      <c r="P19" s="331"/>
      <c r="Q19" s="331"/>
      <c r="R19" s="331"/>
      <c r="S19" s="331"/>
      <c r="T19" s="24"/>
      <c r="U19" s="36"/>
      <c r="V19" s="14"/>
    </row>
    <row r="20" spans="1:22" ht="22.5" customHeight="1">
      <c r="A20" s="299" t="s">
        <v>9</v>
      </c>
      <c r="B20" s="270"/>
      <c r="C20" s="17" t="s">
        <v>76</v>
      </c>
      <c r="D20" s="333" t="s">
        <v>103</v>
      </c>
      <c r="E20" s="334"/>
      <c r="F20" s="334"/>
      <c r="G20" s="334"/>
      <c r="H20" s="334"/>
      <c r="I20" s="334"/>
      <c r="J20" s="334"/>
      <c r="K20" s="334"/>
      <c r="L20" s="334"/>
      <c r="M20" s="334"/>
      <c r="N20" s="18"/>
      <c r="O20" s="332">
        <v>11000</v>
      </c>
      <c r="P20" s="332"/>
      <c r="Q20" s="344" t="s">
        <v>12</v>
      </c>
      <c r="R20" s="344"/>
      <c r="S20" s="344"/>
      <c r="T20" s="46"/>
      <c r="U20" s="39"/>
      <c r="V20" s="19"/>
    </row>
    <row r="21" spans="1:22" ht="22.5" customHeight="1">
      <c r="A21" s="313" t="s">
        <v>13</v>
      </c>
      <c r="B21" s="272"/>
      <c r="C21" s="20" t="s">
        <v>14</v>
      </c>
      <c r="D21" s="77">
        <v>800</v>
      </c>
      <c r="E21" s="78"/>
      <c r="F21" s="295" t="s">
        <v>10</v>
      </c>
      <c r="G21" s="295"/>
      <c r="H21" s="79">
        <v>45</v>
      </c>
      <c r="I21" s="79"/>
      <c r="J21" s="309" t="s">
        <v>15</v>
      </c>
      <c r="K21" s="309"/>
      <c r="L21" s="309"/>
      <c r="M21" s="79" t="s">
        <v>11</v>
      </c>
      <c r="N21" s="79"/>
      <c r="O21" s="289">
        <v>36000</v>
      </c>
      <c r="P21" s="289"/>
      <c r="Q21" s="312" t="s">
        <v>12</v>
      </c>
      <c r="R21" s="312"/>
      <c r="S21" s="312"/>
      <c r="T21" s="80"/>
      <c r="U21" s="39"/>
      <c r="V21" s="19"/>
    </row>
    <row r="22" spans="1:22" ht="21" customHeight="1">
      <c r="A22" s="300" t="s">
        <v>6</v>
      </c>
      <c r="B22" s="301"/>
      <c r="C22" s="302"/>
      <c r="D22" s="81">
        <v>800</v>
      </c>
      <c r="E22" s="82"/>
      <c r="F22" s="303" t="s">
        <v>10</v>
      </c>
      <c r="G22" s="303"/>
      <c r="H22" s="56">
        <v>10</v>
      </c>
      <c r="I22" s="56"/>
      <c r="J22" s="286" t="s">
        <v>15</v>
      </c>
      <c r="K22" s="286"/>
      <c r="L22" s="286"/>
      <c r="M22" s="56" t="s">
        <v>11</v>
      </c>
      <c r="N22" s="56"/>
      <c r="O22" s="294">
        <v>8000</v>
      </c>
      <c r="P22" s="294"/>
      <c r="Q22" s="273" t="s">
        <v>12</v>
      </c>
      <c r="R22" s="273"/>
      <c r="S22" s="273"/>
      <c r="T22" s="83"/>
      <c r="U22" s="39"/>
      <c r="V22" s="19"/>
    </row>
    <row r="23" spans="1:22" ht="21" customHeight="1">
      <c r="A23" s="300" t="s">
        <v>77</v>
      </c>
      <c r="B23" s="301"/>
      <c r="C23" s="302"/>
      <c r="D23" s="290"/>
      <c r="E23" s="291"/>
      <c r="F23" s="291"/>
      <c r="G23" s="291"/>
      <c r="H23" s="291"/>
      <c r="I23" s="291"/>
      <c r="J23" s="291"/>
      <c r="K23" s="291"/>
      <c r="L23" s="291"/>
      <c r="M23" s="291"/>
      <c r="N23" s="56"/>
      <c r="O23" s="294">
        <v>2000</v>
      </c>
      <c r="P23" s="294"/>
      <c r="Q23" s="273" t="s">
        <v>12</v>
      </c>
      <c r="R23" s="273"/>
      <c r="S23" s="273"/>
      <c r="T23" s="83"/>
      <c r="U23" s="39"/>
      <c r="V23" s="19"/>
    </row>
    <row r="24" spans="1:22" ht="21" customHeight="1">
      <c r="A24" s="266" t="s">
        <v>16</v>
      </c>
      <c r="B24" s="267"/>
      <c r="C24" s="268"/>
      <c r="D24" s="290"/>
      <c r="E24" s="291"/>
      <c r="F24" s="291"/>
      <c r="G24" s="291"/>
      <c r="H24" s="291"/>
      <c r="I24" s="291"/>
      <c r="J24" s="291"/>
      <c r="K24" s="291"/>
      <c r="L24" s="291"/>
      <c r="M24" s="291"/>
      <c r="N24" s="84"/>
      <c r="O24" s="294">
        <v>240</v>
      </c>
      <c r="P24" s="294"/>
      <c r="Q24" s="273" t="s">
        <v>12</v>
      </c>
      <c r="R24" s="273"/>
      <c r="S24" s="273"/>
      <c r="T24" s="83"/>
      <c r="U24" s="39"/>
      <c r="V24" s="19"/>
    </row>
    <row r="25" spans="1:22" ht="21" customHeight="1">
      <c r="A25" s="266" t="s">
        <v>17</v>
      </c>
      <c r="B25" s="267"/>
      <c r="C25" s="268"/>
      <c r="D25" s="290"/>
      <c r="E25" s="291"/>
      <c r="F25" s="291"/>
      <c r="G25" s="291"/>
      <c r="H25" s="291"/>
      <c r="I25" s="291"/>
      <c r="J25" s="291"/>
      <c r="K25" s="291"/>
      <c r="L25" s="291"/>
      <c r="M25" s="291"/>
      <c r="N25" s="85"/>
      <c r="O25" s="294">
        <v>57240</v>
      </c>
      <c r="P25" s="294"/>
      <c r="Q25" s="273" t="s">
        <v>12</v>
      </c>
      <c r="R25" s="273"/>
      <c r="S25" s="273"/>
      <c r="T25" s="83"/>
      <c r="U25" s="39"/>
      <c r="V25" s="19"/>
    </row>
    <row r="26" spans="1:22" ht="21" customHeight="1">
      <c r="A26" s="266" t="s">
        <v>31</v>
      </c>
      <c r="B26" s="267"/>
      <c r="C26" s="268"/>
      <c r="D26" s="287" t="s">
        <v>32</v>
      </c>
      <c r="E26" s="288"/>
      <c r="F26" s="288"/>
      <c r="G26" s="51" t="s">
        <v>169</v>
      </c>
      <c r="H26" s="49"/>
      <c r="I26" s="49"/>
      <c r="J26" s="49"/>
      <c r="K26" s="49"/>
      <c r="L26" s="267" t="s">
        <v>33</v>
      </c>
      <c r="M26" s="267"/>
      <c r="N26" s="49" t="s">
        <v>170</v>
      </c>
      <c r="O26" s="49"/>
      <c r="P26" s="49"/>
      <c r="Q26" s="49"/>
      <c r="R26" s="49"/>
      <c r="S26" s="49"/>
      <c r="T26" s="50"/>
      <c r="U26" s="36"/>
      <c r="V26" s="14"/>
    </row>
    <row r="27" spans="1:22" ht="23.25" customHeight="1">
      <c r="A27" s="266" t="s">
        <v>34</v>
      </c>
      <c r="B27" s="267"/>
      <c r="C27" s="268"/>
      <c r="D27" s="292" t="s">
        <v>35</v>
      </c>
      <c r="E27" s="293"/>
      <c r="F27" s="54"/>
      <c r="G27" s="49" t="s">
        <v>108</v>
      </c>
      <c r="H27" s="49"/>
      <c r="I27" s="49"/>
      <c r="J27" s="49"/>
      <c r="K27" s="49"/>
      <c r="L27" s="267" t="s">
        <v>33</v>
      </c>
      <c r="M27" s="267"/>
      <c r="N27" s="49" t="s">
        <v>171</v>
      </c>
      <c r="O27" s="49"/>
      <c r="P27" s="49"/>
      <c r="Q27" s="49"/>
      <c r="R27" s="49"/>
      <c r="S27" s="49"/>
      <c r="T27" s="50"/>
      <c r="U27" s="36"/>
      <c r="V27" s="14"/>
    </row>
    <row r="28" spans="1:22" ht="2.25" customHeight="1">
      <c r="A28" s="47"/>
      <c r="B28" s="48"/>
      <c r="C28" s="48"/>
      <c r="D28" s="48"/>
      <c r="E28" s="48"/>
      <c r="F28" s="48"/>
      <c r="G28" s="48"/>
      <c r="H28" s="48"/>
      <c r="I28" s="48"/>
      <c r="J28" s="48"/>
      <c r="K28" s="48"/>
      <c r="L28" s="48"/>
      <c r="M28" s="48"/>
      <c r="N28" s="48"/>
      <c r="O28" s="48"/>
      <c r="P28" s="48"/>
      <c r="Q28" s="48"/>
      <c r="R28" s="48"/>
      <c r="S28" s="48"/>
      <c r="T28" s="24"/>
      <c r="U28" s="36"/>
      <c r="V28" s="14"/>
    </row>
    <row r="29" spans="1:22" ht="15" customHeight="1">
      <c r="A29" s="375" t="s">
        <v>174</v>
      </c>
      <c r="B29" s="376"/>
      <c r="C29" s="152" t="s">
        <v>109</v>
      </c>
      <c r="D29" s="275"/>
      <c r="E29" s="275"/>
      <c r="F29" s="275"/>
      <c r="G29" s="21"/>
      <c r="H29" s="21"/>
      <c r="I29" s="21"/>
      <c r="J29" s="21"/>
      <c r="K29" s="21"/>
      <c r="L29" s="22"/>
      <c r="M29" s="269" t="s">
        <v>175</v>
      </c>
      <c r="N29" s="270"/>
      <c r="O29" s="274" t="s">
        <v>143</v>
      </c>
      <c r="P29" s="275"/>
      <c r="Q29" s="275"/>
      <c r="R29" s="275"/>
      <c r="S29" s="275"/>
      <c r="T29" s="43"/>
      <c r="U29" s="40"/>
      <c r="V29" s="23"/>
    </row>
    <row r="30" spans="1:22" ht="15" customHeight="1">
      <c r="A30" s="377"/>
      <c r="B30" s="378"/>
      <c r="C30" s="278" t="s">
        <v>140</v>
      </c>
      <c r="D30" s="279"/>
      <c r="E30" s="279"/>
      <c r="F30" s="279"/>
      <c r="G30" s="279"/>
      <c r="H30" s="279"/>
      <c r="I30" s="279"/>
      <c r="J30" s="279"/>
      <c r="K30" s="279"/>
      <c r="L30" s="280"/>
      <c r="M30" s="271"/>
      <c r="N30" s="272"/>
      <c r="O30" s="276"/>
      <c r="P30" s="277"/>
      <c r="Q30" s="277"/>
      <c r="R30" s="277"/>
      <c r="S30" s="277"/>
      <c r="T30" s="44"/>
      <c r="U30" s="40"/>
      <c r="V30" s="23"/>
    </row>
    <row r="31" spans="1:22" ht="30" customHeight="1">
      <c r="A31" s="379"/>
      <c r="B31" s="380"/>
      <c r="C31" s="281"/>
      <c r="D31" s="282"/>
      <c r="E31" s="282"/>
      <c r="F31" s="282"/>
      <c r="G31" s="282"/>
      <c r="H31" s="282"/>
      <c r="I31" s="282"/>
      <c r="J31" s="282"/>
      <c r="K31" s="282"/>
      <c r="L31" s="283"/>
      <c r="M31" s="284" t="s">
        <v>173</v>
      </c>
      <c r="N31" s="268"/>
      <c r="O31" s="285" t="s">
        <v>154</v>
      </c>
      <c r="P31" s="286"/>
      <c r="Q31" s="286"/>
      <c r="R31" s="286"/>
      <c r="S31" s="286"/>
      <c r="T31" s="45"/>
      <c r="U31" s="40"/>
      <c r="V31" s="23"/>
    </row>
    <row r="32" spans="1:22" ht="2.25" customHeight="1">
      <c r="A32" s="266"/>
      <c r="B32" s="267"/>
      <c r="C32" s="267"/>
      <c r="D32" s="267"/>
      <c r="E32" s="267"/>
      <c r="F32" s="267"/>
      <c r="G32" s="267"/>
      <c r="H32" s="267"/>
      <c r="I32" s="267"/>
      <c r="J32" s="267"/>
      <c r="K32" s="267"/>
      <c r="L32" s="267"/>
      <c r="M32" s="267"/>
      <c r="N32" s="267"/>
      <c r="O32" s="267"/>
      <c r="P32" s="267"/>
      <c r="Q32" s="267"/>
      <c r="R32" s="267"/>
      <c r="S32" s="267"/>
      <c r="T32" s="24"/>
      <c r="U32" s="36"/>
      <c r="V32" s="14"/>
    </row>
    <row r="33" spans="1:23" ht="18.75" customHeight="1">
      <c r="A33" s="155" t="s">
        <v>18</v>
      </c>
      <c r="B33" s="48"/>
      <c r="C33" s="48"/>
      <c r="D33" s="48"/>
      <c r="E33" s="36"/>
      <c r="F33" s="35"/>
      <c r="G33" s="35"/>
      <c r="H33" s="98"/>
      <c r="I33" s="98"/>
      <c r="J33" s="35"/>
      <c r="K33" s="35"/>
      <c r="L33" s="35"/>
      <c r="M33" s="156" t="s">
        <v>219</v>
      </c>
      <c r="N33" s="98"/>
      <c r="O33" s="156">
        <v>6</v>
      </c>
      <c r="P33" s="157" t="s">
        <v>19</v>
      </c>
      <c r="Q33" s="158">
        <v>1</v>
      </c>
      <c r="R33" s="159" t="s">
        <v>20</v>
      </c>
      <c r="S33" s="68"/>
      <c r="T33" s="69"/>
      <c r="U33" s="70"/>
      <c r="V33" s="374" t="s">
        <v>21</v>
      </c>
      <c r="W33" s="374"/>
    </row>
    <row r="34" spans="1:23" ht="12">
      <c r="A34" s="55"/>
      <c r="B34" s="36"/>
      <c r="C34" s="36"/>
      <c r="D34" s="36"/>
      <c r="E34" s="36"/>
      <c r="F34" s="36"/>
      <c r="G34" s="36"/>
      <c r="H34" s="36"/>
      <c r="I34" s="36"/>
      <c r="J34" s="36"/>
      <c r="K34" s="36"/>
      <c r="L34" s="36"/>
      <c r="M34" s="36"/>
      <c r="N34" s="36"/>
      <c r="O34" s="36"/>
      <c r="P34" s="36"/>
      <c r="Q34" s="36"/>
      <c r="R34" s="36"/>
      <c r="S34" s="36"/>
      <c r="T34" s="24"/>
      <c r="U34" s="36"/>
      <c r="V34" s="374"/>
      <c r="W34" s="374"/>
    </row>
    <row r="35" spans="1:23" ht="18" customHeight="1">
      <c r="A35" s="154" t="s">
        <v>22</v>
      </c>
      <c r="B35" s="36"/>
      <c r="C35" s="36"/>
      <c r="D35" s="36"/>
      <c r="E35" s="36"/>
      <c r="F35" s="36"/>
      <c r="G35" s="36"/>
      <c r="H35" s="36"/>
      <c r="I35" s="36"/>
      <c r="J35" s="36"/>
      <c r="K35" s="36"/>
      <c r="L35" s="36"/>
      <c r="M35" s="36"/>
      <c r="N35" s="36"/>
      <c r="O35" s="36"/>
      <c r="P35" s="36"/>
      <c r="Q35" s="36"/>
      <c r="R35" s="36"/>
      <c r="S35" s="36"/>
      <c r="T35" s="24"/>
      <c r="U35" s="36"/>
      <c r="V35" s="374"/>
      <c r="W35" s="374"/>
    </row>
    <row r="36" spans="1:22" ht="18" customHeight="1">
      <c r="A36" s="26"/>
      <c r="B36" s="36"/>
      <c r="C36" s="36"/>
      <c r="D36" s="36"/>
      <c r="E36" s="36"/>
      <c r="F36" s="36"/>
      <c r="G36" s="36"/>
      <c r="H36" s="36"/>
      <c r="I36" s="36"/>
      <c r="J36" s="36"/>
      <c r="K36" s="36"/>
      <c r="L36" s="36"/>
      <c r="M36" s="36"/>
      <c r="N36" s="36"/>
      <c r="O36" s="36"/>
      <c r="P36" s="36"/>
      <c r="Q36" s="36"/>
      <c r="R36" s="36"/>
      <c r="S36" s="36"/>
      <c r="T36" s="24"/>
      <c r="U36" s="36"/>
      <c r="V36" s="165"/>
    </row>
    <row r="37" spans="1:23" ht="18" customHeight="1">
      <c r="A37" s="55"/>
      <c r="B37" s="165"/>
      <c r="C37" s="36"/>
      <c r="D37" s="36"/>
      <c r="J37" s="265"/>
      <c r="K37" s="265"/>
      <c r="L37" s="265"/>
      <c r="M37" s="265"/>
      <c r="N37" s="265"/>
      <c r="O37" s="265"/>
      <c r="P37" s="265"/>
      <c r="Q37" s="36"/>
      <c r="R37" s="36"/>
      <c r="S37" s="36"/>
      <c r="T37" s="24"/>
      <c r="U37" s="36"/>
      <c r="V37" s="14"/>
      <c r="W37" s="71"/>
    </row>
    <row r="38" spans="1:22" ht="18.75" customHeight="1">
      <c r="A38" s="26"/>
      <c r="B38" s="41"/>
      <c r="C38" s="41"/>
      <c r="D38" s="153"/>
      <c r="I38" s="389" t="s">
        <v>172</v>
      </c>
      <c r="J38" s="389"/>
      <c r="K38" s="389"/>
      <c r="L38" s="389"/>
      <c r="M38" s="389"/>
      <c r="N38" s="390" t="s">
        <v>152</v>
      </c>
      <c r="O38" s="390"/>
      <c r="P38" s="390"/>
      <c r="Q38" s="391"/>
      <c r="R38" s="25" t="s">
        <v>23</v>
      </c>
      <c r="S38" s="42"/>
      <c r="T38" s="24"/>
      <c r="U38" s="36"/>
      <c r="V38" s="87"/>
    </row>
    <row r="39" spans="1:22" ht="3.75" customHeight="1">
      <c r="A39" s="26"/>
      <c r="B39" s="96"/>
      <c r="C39" s="96"/>
      <c r="D39" s="27"/>
      <c r="E39" s="27"/>
      <c r="F39" s="27"/>
      <c r="G39" s="27"/>
      <c r="H39" s="27"/>
      <c r="I39" s="27"/>
      <c r="J39" s="27"/>
      <c r="K39" s="27"/>
      <c r="L39" s="27"/>
      <c r="M39" s="27"/>
      <c r="N39" s="27"/>
      <c r="O39" s="27"/>
      <c r="P39" s="27"/>
      <c r="Q39" s="27"/>
      <c r="R39" s="27"/>
      <c r="S39" s="36"/>
      <c r="T39" s="24"/>
      <c r="U39" s="36"/>
      <c r="V39" s="14"/>
    </row>
    <row r="40" spans="1:22" ht="12.75" customHeight="1" thickBot="1">
      <c r="A40" s="28"/>
      <c r="B40" s="29"/>
      <c r="C40" s="29"/>
      <c r="D40" s="29"/>
      <c r="E40" s="29"/>
      <c r="F40" s="29"/>
      <c r="G40" s="29"/>
      <c r="H40" s="29"/>
      <c r="I40" s="29"/>
      <c r="J40" s="29"/>
      <c r="K40" s="29"/>
      <c r="L40" s="29"/>
      <c r="M40" s="29"/>
      <c r="N40" s="29"/>
      <c r="O40" s="29"/>
      <c r="P40" s="29"/>
      <c r="Q40" s="29"/>
      <c r="R40" s="29"/>
      <c r="S40" s="29"/>
      <c r="T40" s="30"/>
      <c r="U40" s="41"/>
      <c r="V40" s="62"/>
    </row>
    <row r="41" spans="17:20" ht="12">
      <c r="Q41" s="160" t="s">
        <v>24</v>
      </c>
      <c r="R41" s="161"/>
      <c r="S41" s="161"/>
      <c r="T41" s="161"/>
    </row>
  </sheetData>
  <sheetProtection password="EEAB" sheet="1" objects="1" scenarios="1" selectLockedCells="1"/>
  <mergeCells count="84">
    <mergeCell ref="V33:W35"/>
    <mergeCell ref="I38:M38"/>
    <mergeCell ref="N38:Q38"/>
    <mergeCell ref="A29:B31"/>
    <mergeCell ref="A6:B6"/>
    <mergeCell ref="A7:B7"/>
    <mergeCell ref="C7:D7"/>
    <mergeCell ref="E7:F7"/>
    <mergeCell ref="G7:T7"/>
    <mergeCell ref="A8:A15"/>
    <mergeCell ref="B1:Q1"/>
    <mergeCell ref="A4:S4"/>
    <mergeCell ref="A5:B5"/>
    <mergeCell ref="C5:T5"/>
    <mergeCell ref="A3:B3"/>
    <mergeCell ref="C6:T6"/>
    <mergeCell ref="C3:G3"/>
    <mergeCell ref="B8:B10"/>
    <mergeCell ref="D8:T8"/>
    <mergeCell ref="D9:T9"/>
    <mergeCell ref="D10:T10"/>
    <mergeCell ref="B11:B13"/>
    <mergeCell ref="C11:C13"/>
    <mergeCell ref="E11:J11"/>
    <mergeCell ref="K11:K13"/>
    <mergeCell ref="M11:T11"/>
    <mergeCell ref="E12:J12"/>
    <mergeCell ref="M12:T12"/>
    <mergeCell ref="E13:J13"/>
    <mergeCell ref="M13:T13"/>
    <mergeCell ref="B14:B15"/>
    <mergeCell ref="C14:P15"/>
    <mergeCell ref="Q14:T14"/>
    <mergeCell ref="Q15:R15"/>
    <mergeCell ref="S15:T15"/>
    <mergeCell ref="A16:B17"/>
    <mergeCell ref="C16:T16"/>
    <mergeCell ref="C17:T17"/>
    <mergeCell ref="A18:B18"/>
    <mergeCell ref="D18:G18"/>
    <mergeCell ref="H18:I18"/>
    <mergeCell ref="J18:L18"/>
    <mergeCell ref="M18:T18"/>
    <mergeCell ref="A19:S19"/>
    <mergeCell ref="A20:B20"/>
    <mergeCell ref="D20:M20"/>
    <mergeCell ref="O20:P20"/>
    <mergeCell ref="Q20:S20"/>
    <mergeCell ref="A21:B21"/>
    <mergeCell ref="F21:G21"/>
    <mergeCell ref="J21:L21"/>
    <mergeCell ref="O21:P21"/>
    <mergeCell ref="Q21:S21"/>
    <mergeCell ref="O22:P22"/>
    <mergeCell ref="Q22:S22"/>
    <mergeCell ref="A23:C23"/>
    <mergeCell ref="D23:M23"/>
    <mergeCell ref="O23:P23"/>
    <mergeCell ref="Q23:S23"/>
    <mergeCell ref="A22:C22"/>
    <mergeCell ref="F22:G22"/>
    <mergeCell ref="J22:L22"/>
    <mergeCell ref="A24:C24"/>
    <mergeCell ref="D24:M24"/>
    <mergeCell ref="O24:P24"/>
    <mergeCell ref="Q24:S24"/>
    <mergeCell ref="A25:C25"/>
    <mergeCell ref="D25:M25"/>
    <mergeCell ref="O25:P25"/>
    <mergeCell ref="Q25:S25"/>
    <mergeCell ref="A26:C26"/>
    <mergeCell ref="D26:F26"/>
    <mergeCell ref="L26:M26"/>
    <mergeCell ref="A27:C27"/>
    <mergeCell ref="D27:E27"/>
    <mergeCell ref="L27:M27"/>
    <mergeCell ref="A32:S32"/>
    <mergeCell ref="J37:P37"/>
    <mergeCell ref="D29:F29"/>
    <mergeCell ref="M29:N30"/>
    <mergeCell ref="O29:S30"/>
    <mergeCell ref="C30:L31"/>
    <mergeCell ref="M31:N31"/>
    <mergeCell ref="O31:S31"/>
  </mergeCells>
  <printOptions horizontalCentered="1" verticalCentered="1"/>
  <pageMargins left="0.3937007874015748" right="0.3937007874015748" top="0.5902039723133478" bottom="0.5902039723133478" header="0.5117415443180114" footer="0.511741544318011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アンサンブルコンテスト県大会申込シート</dc:title>
  <dc:subject/>
  <dc:creator>takano</dc:creator>
  <cp:keywords/>
  <dc:description/>
  <cp:lastModifiedBy>suiren-chu-ou</cp:lastModifiedBy>
  <cp:lastPrinted>2014-05-21T02:54:54Z</cp:lastPrinted>
  <dcterms:created xsi:type="dcterms:W3CDTF">2003-04-02T12:52:47Z</dcterms:created>
  <dcterms:modified xsi:type="dcterms:W3CDTF">2014-05-28T01:25:49Z</dcterms:modified>
  <cp:category/>
  <cp:version/>
  <cp:contentType/>
  <cp:contentStatus/>
</cp:coreProperties>
</file>